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I:\0501000_財政課\A050_財政係用\B082_新会計制度\C190_令和5年度財務書類\004付属明細\全体会計\"/>
    </mc:Choice>
  </mc:AlternateContent>
  <xr:revisionPtr revIDLastSave="0" documentId="13_ncr:1_{4BA93F41-FB16-4C73-A022-2B37CDD0EDC5}" xr6:coauthVersionLast="36" xr6:coauthVersionMax="36" xr10:uidLastSave="{00000000-0000-0000-0000-000000000000}"/>
  <bookViews>
    <workbookView xWindow="480" yWindow="60" windowWidth="18072" windowHeight="9900" xr2:uid="{00000000-000D-0000-FFFF-FFFF00000000}"/>
  </bookViews>
  <sheets>
    <sheet name="有形固定資産の明細" sheetId="1" r:id="rId1"/>
    <sheet name="有形固定資産に係る行政目的別の明細" sheetId="3" r:id="rId2"/>
  </sheets>
  <externalReferences>
    <externalReference r:id="rId3"/>
  </externalReferences>
  <definedNames>
    <definedName name="CSV">#REF!</definedName>
    <definedName name="CSVDATA">#REF!</definedName>
    <definedName name="DAN_KAIK_END">#REF!</definedName>
    <definedName name="DAN_KAIK_START">#REF!</definedName>
    <definedName name="_xlnm.Print_Titles" localSheetId="1">有形固定資産に係る行政目的別の明細!$1:$5</definedName>
    <definedName name="_xlnm.Print_Titles" localSheetId="0">有形固定資産の明細!$5:$8</definedName>
    <definedName name="カテゴリ一覧">[1]カテゴリ!$M$6:$M$16</definedName>
    <definedName name="フォーム共通定義_「画面ＩＤ」入力セルの位置_行">#REF!</definedName>
    <definedName name="フォーム共通定義_「画面ＩＤ」入力セルの位置_列">#REF!</definedName>
    <definedName name="画面イベント定義_「画面ＩＤ」入力セルの位置_行">#REF!</definedName>
    <definedName name="画面イベント定義_「画面ＩＤ」入力セルの位置_列">#REF!</definedName>
    <definedName name="論理データ型一覧">[1]論理データ型!$A$3:$A$41</definedName>
  </definedNames>
  <calcPr calcId="191029"/>
</workbook>
</file>

<file path=xl/calcChain.xml><?xml version="1.0" encoding="utf-8"?>
<calcChain xmlns="http://schemas.openxmlformats.org/spreadsheetml/2006/main">
  <c r="I22" i="3" l="1"/>
  <c r="E22" i="3"/>
  <c r="D22" i="3"/>
  <c r="B22" i="3"/>
  <c r="I21" i="3"/>
  <c r="E21" i="3"/>
  <c r="D21" i="3"/>
  <c r="B21" i="3"/>
  <c r="I20" i="3"/>
  <c r="B20" i="3"/>
  <c r="I19" i="3"/>
  <c r="B19" i="3"/>
  <c r="I18" i="3"/>
  <c r="B18" i="3"/>
  <c r="I17" i="3"/>
  <c r="B17" i="3"/>
  <c r="I16" i="3"/>
  <c r="B16" i="3"/>
  <c r="I10" i="3"/>
  <c r="E10" i="3"/>
  <c r="I9" i="3"/>
  <c r="E9" i="3"/>
  <c r="I7" i="3"/>
  <c r="E7" i="3"/>
  <c r="I6" i="3"/>
  <c r="E6" i="3"/>
  <c r="B25" i="1" l="1"/>
  <c r="F24" i="1"/>
  <c r="E24" i="1"/>
  <c r="B24" i="1" s="1"/>
  <c r="B23" i="1"/>
  <c r="B22" i="1"/>
  <c r="F21" i="1"/>
  <c r="E21" i="1"/>
  <c r="B20" i="1"/>
  <c r="B18" i="1"/>
  <c r="B13" i="1"/>
  <c r="B12" i="1"/>
  <c r="B10" i="1"/>
  <c r="B9" i="1"/>
</calcChain>
</file>

<file path=xl/sharedStrings.xml><?xml version="1.0" encoding="utf-8"?>
<sst xmlns="http://schemas.openxmlformats.org/spreadsheetml/2006/main" count="181" uniqueCount="51">
  <si>
    <t>自治体名：所沢市</t>
  </si>
  <si>
    <t>（単位：千円）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</si>
  <si>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</si>
  <si>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</si>
  <si>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</si>
  <si>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</si>
  <si>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</si>
  <si>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</si>
  <si>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</si>
  <si>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</si>
  <si>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</si>
  <si>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</si>
  <si>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</si>
  <si>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</si>
  <si>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</si>
  <si>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</si>
  <si>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</si>
  <si>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</si>
  <si>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</si>
  <si>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</si>
  <si>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</si>
  <si>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</si>
  <si>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合計</t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</si>
  <si>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6"/>
  </si>
  <si>
    <t>（１）資産項目の明細</t>
    <rPh sb="3" eb="5">
      <t>シサン</t>
    </rPh>
    <rPh sb="5" eb="7">
      <t>コウモク</t>
    </rPh>
    <rPh sb="8" eb="10">
      <t>メイサイ</t>
    </rPh>
    <phoneticPr fontId="6"/>
  </si>
  <si>
    <t>全体会計等附属明細書</t>
    <rPh sb="0" eb="2">
      <t>ゼンタイ</t>
    </rPh>
    <rPh sb="2" eb="5">
      <t>カイケイトウ</t>
    </rPh>
    <rPh sb="5" eb="7">
      <t>フゾク</t>
    </rPh>
    <rPh sb="7" eb="10">
      <t>メイサイショ</t>
    </rPh>
    <phoneticPr fontId="6"/>
  </si>
  <si>
    <t>①有形固定資産の明細</t>
    <phoneticPr fontId="6"/>
  </si>
  <si>
    <t>年度：令和5年度</t>
    <phoneticPr fontId="6"/>
  </si>
  <si>
    <t>会計：全体会計</t>
    <rPh sb="3" eb="5">
      <t>ゼンタイ</t>
    </rPh>
    <phoneticPr fontId="6"/>
  </si>
  <si>
    <t>　その他</t>
    <phoneticPr fontId="6"/>
  </si>
  <si>
    <t>　土地</t>
    <phoneticPr fontId="6"/>
  </si>
  <si>
    <t>　建物</t>
    <phoneticPr fontId="6"/>
  </si>
  <si>
    <t>　工作物</t>
    <rPh sb="1" eb="4">
      <t>コウサクブツ</t>
    </rPh>
    <phoneticPr fontId="6"/>
  </si>
  <si>
    <t>　建設仮勘定</t>
    <phoneticPr fontId="6"/>
  </si>
  <si>
    <t>　※各項目の金額を表示単位未満で四捨五入により処理しているため、合計等の金額が一致しない場合があります</t>
    <rPh sb="2" eb="5">
      <t>カクコウモク</t>
    </rPh>
    <rPh sb="6" eb="8">
      <t>キンガク</t>
    </rPh>
    <rPh sb="9" eb="11">
      <t>ヒョウジ</t>
    </rPh>
    <rPh sb="11" eb="13">
      <t>タンイ</t>
    </rPh>
    <rPh sb="13" eb="15">
      <t>ミマン</t>
    </rPh>
    <rPh sb="16" eb="20">
      <t>シシャゴニュウ</t>
    </rPh>
    <rPh sb="23" eb="25">
      <t>ショリ</t>
    </rPh>
    <rPh sb="32" eb="34">
      <t>ゴウケイ</t>
    </rPh>
    <rPh sb="34" eb="35">
      <t>トウ</t>
    </rPh>
    <rPh sb="36" eb="38">
      <t>キンガク</t>
    </rPh>
    <rPh sb="39" eb="41">
      <t>イッチ</t>
    </rPh>
    <rPh sb="44" eb="46">
      <t>バアイ</t>
    </rPh>
    <phoneticPr fontId="6"/>
  </si>
  <si>
    <t>②有形固定資産に係る行政目的別の明細</t>
    <phoneticPr fontId="4"/>
  </si>
  <si>
    <t>年度：令和5年度</t>
    <phoneticPr fontId="4"/>
  </si>
  <si>
    <t>会計：全体会計</t>
    <rPh sb="3" eb="5">
      <t>ゼンタイ</t>
    </rPh>
    <rPh sb="5" eb="7">
      <t>カイケイ</t>
    </rPh>
    <phoneticPr fontId="12"/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</si>
  <si>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</si>
  <si>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</si>
  <si>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</si>
  <si>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</si>
  <si>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</si>
  <si>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</si>
  <si>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</si>
  <si>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その他</t>
    <phoneticPr fontId="4"/>
  </si>
  <si>
    <t>　土地</t>
    <phoneticPr fontId="4"/>
  </si>
  <si>
    <t>　建物</t>
    <phoneticPr fontId="4"/>
  </si>
  <si>
    <t>　工作物</t>
    <phoneticPr fontId="4"/>
  </si>
  <si>
    <t>　建設仮勘定</t>
    <phoneticPr fontId="4"/>
  </si>
  <si>
    <t>　※各項目の金額を表示単位未満で四捨五入により処理しているため、合計等の金額が一致しない場合があります</t>
    <rPh sb="2" eb="5">
      <t>カクコウモク</t>
    </rPh>
    <rPh sb="6" eb="8">
      <t>キンガク</t>
    </rPh>
    <rPh sb="9" eb="11">
      <t>ヒョウジ</t>
    </rPh>
    <rPh sb="11" eb="13">
      <t>タンイ</t>
    </rPh>
    <rPh sb="13" eb="15">
      <t>ミマン</t>
    </rPh>
    <rPh sb="16" eb="20">
      <t>シシャゴニュウ</t>
    </rPh>
    <rPh sb="23" eb="25">
      <t>ショリ</t>
    </rPh>
    <rPh sb="32" eb="34">
      <t>ゴウケイ</t>
    </rPh>
    <rPh sb="34" eb="35">
      <t>トウ</t>
    </rPh>
    <rPh sb="36" eb="38">
      <t>キンガク</t>
    </rPh>
    <rPh sb="39" eb="41">
      <t>イッチ</t>
    </rPh>
    <rPh sb="44" eb="46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</si>
</sst>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　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7" fillId="0" borderId="0"/>
    <xf numFmtId="38" fontId="5" fillId="0" borderId="0" applyFont="0" applyFill="0" applyBorder="0" applyAlignment="0" applyProtection="0">
      <alignment vertical="center"/>
    </xf>
    <xf numFmtId="0" fontId="5" fillId="0" borderId="0"/>
    <xf numFmtId="0" fontId="11" fillId="0" borderId="0"/>
  </cellStyleXfs>
  <cellXfs count="19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3" fontId="9" fillId="0" borderId="0" xfId="4" applyNumberFormat="1" applyFont="1" applyAlignment="1">
      <alignment horizontal="left" vertical="center"/>
    </xf>
    <xf numFmtId="3" fontId="10" fillId="0" borderId="0" xfId="4" applyNumberFormat="1" applyFont="1" applyAlignment="1">
      <alignment horizontal="center" vertical="center"/>
    </xf>
    <xf numFmtId="3" fontId="9" fillId="0" borderId="0" xfId="4" applyNumberFormat="1" applyFont="1" applyAlignment="1">
      <alignment horizontal="center" vertical="center"/>
    </xf>
    <xf numFmtId="3" fontId="1" fillId="0" borderId="0" xfId="4" applyNumberFormat="1" applyFont="1"/>
    <xf numFmtId="3" fontId="1" fillId="0" borderId="0" xfId="4" applyNumberFormat="1" applyFont="1" applyAlignment="1">
      <alignment horizontal="right"/>
    </xf>
    <xf numFmtId="3" fontId="3" fillId="0" borderId="1" xfId="0" applyNumberFormat="1" applyFont="1" applyBorder="1" applyAlignment="1"/>
    <xf numFmtId="3" fontId="3" fillId="0" borderId="0" xfId="0" applyNumberFormat="1" applyFont="1" applyAlignment="1"/>
    <xf numFmtId="3" fontId="3" fillId="0" borderId="1" xfId="0" applyNumberFormat="1" applyFont="1" applyFill="1" applyBorder="1" applyAlignment="1">
      <alignment horizontal="right" vertical="center"/>
    </xf>
    <xf numFmtId="3" fontId="9" fillId="0" borderId="0" xfId="5" applyNumberFormat="1" applyFont="1" applyAlignment="1">
      <alignment horizontal="left" vertical="center"/>
    </xf>
    <xf numFmtId="3" fontId="10" fillId="0" borderId="0" xfId="5" applyNumberFormat="1" applyFont="1" applyAlignment="1">
      <alignment horizontal="left" vertical="center"/>
    </xf>
    <xf numFmtId="3" fontId="1" fillId="0" borderId="0" xfId="5" applyNumberFormat="1" applyFont="1"/>
    <xf numFmtId="3" fontId="1" fillId="0" borderId="0" xfId="5" applyNumberFormat="1" applyFont="1" applyAlignment="1">
      <alignment horizontal="right"/>
    </xf>
  </cellXfs>
  <cellStyles count="6">
    <cellStyle name="桁区切り 2" xfId="3" xr:uid="{74826183-847A-4E3E-A9A8-FFF25DBA19CC}"/>
    <cellStyle name="標準" xfId="0" builtinId="0"/>
    <cellStyle name="標準 3" xfId="4" xr:uid="{B55DB9B5-9960-4A8D-BE21-F7C5433CBBFE}"/>
    <cellStyle name="標準 3 2" xfId="5" xr:uid="{7E3791C4-2BE4-4648-97F4-267850E7BB29}"/>
    <cellStyle name="標準 4 2" xfId="1" xr:uid="{0C5FBC0A-51B2-4B17-9E8B-14D9E3CCC8D9}"/>
    <cellStyle name="標準 5" xfId="2" xr:uid="{AD95AB11-2EF7-4345-972E-3AAF9C91A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  <sheetName val="資産負債区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85" zoomScaleNormal="85" workbookViewId="0">
      <pane xSplit="1" ySplit="8" topLeftCell="E9" activePane="bottomRight" state="frozen"/>
      <selection pane="topRight" activeCell="B1" sqref="B1"/>
      <selection pane="bottomLeft" activeCell="A10" sqref="A10"/>
      <selection pane="bottomRight" activeCell="G24" sqref="G24"/>
    </sheetView>
  </sheetViews>
  <sheetFormatPr defaultColWidth="8.8984375" defaultRowHeight="10.8"/>
  <cols>
    <col min="1" max="1" width="30.8984375" style="4" customWidth="1"/>
    <col min="2" max="8" width="15.8984375" style="4" customWidth="1"/>
    <col min="9" max="16384" width="8.8984375" style="4"/>
  </cols>
  <sheetData>
    <row r="1" spans="1:8" s="6" customFormat="1" ht="20.25" customHeight="1">
      <c r="A1" s="7" t="s">
        <v>25</v>
      </c>
      <c r="B1" s="8"/>
      <c r="C1" s="8"/>
      <c r="D1" s="8"/>
      <c r="E1" s="8"/>
      <c r="F1" s="8"/>
      <c r="G1" s="8"/>
      <c r="H1" s="8"/>
    </row>
    <row r="2" spans="1:8" s="6" customFormat="1" ht="21">
      <c r="A2" s="7" t="s">
        <v>23</v>
      </c>
      <c r="B2" s="8"/>
      <c r="C2" s="8"/>
      <c r="D2" s="8"/>
      <c r="E2" s="8"/>
      <c r="F2" s="8"/>
      <c r="G2" s="8"/>
      <c r="H2" s="8"/>
    </row>
    <row r="3" spans="1:8" s="6" customFormat="1" ht="21">
      <c r="A3" s="9" t="s">
        <v>24</v>
      </c>
      <c r="B3" s="8"/>
      <c r="C3" s="8"/>
      <c r="D3" s="8"/>
      <c r="E3" s="8"/>
      <c r="F3" s="8"/>
      <c r="G3" s="8"/>
      <c r="H3" s="8"/>
    </row>
    <row r="4" spans="1:8" s="6" customFormat="1" ht="21">
      <c r="A4" s="9" t="s">
        <v>26</v>
      </c>
      <c r="B4" s="8"/>
      <c r="C4" s="8"/>
      <c r="D4" s="8"/>
      <c r="E4" s="8"/>
      <c r="F4" s="8"/>
      <c r="G4" s="8"/>
      <c r="H4" s="8"/>
    </row>
    <row r="5" spans="1:8" ht="13.2">
      <c r="A5" s="10" t="s">
        <v>0</v>
      </c>
      <c r="B5" s="10"/>
      <c r="C5" s="10"/>
      <c r="D5" s="10"/>
      <c r="E5" s="10"/>
      <c r="F5" s="10"/>
      <c r="G5" s="10"/>
      <c r="H5" s="11" t="s">
        <v>27</v>
      </c>
    </row>
    <row r="6" spans="1:8" ht="13.2">
      <c r="A6" s="10" t="s">
        <v>28</v>
      </c>
      <c r="B6" s="10"/>
      <c r="C6" s="10"/>
      <c r="D6" s="10"/>
      <c r="E6" s="10"/>
      <c r="F6" s="10"/>
      <c r="G6" s="10"/>
      <c r="H6" s="10"/>
    </row>
    <row r="7" spans="1:8" ht="13.2">
      <c r="A7" s="10"/>
      <c r="B7" s="10"/>
      <c r="C7" s="10"/>
      <c r="D7" s="10"/>
      <c r="E7" s="10"/>
      <c r="F7" s="10"/>
      <c r="G7" s="10"/>
      <c r="H7" s="11" t="s">
        <v>1</v>
      </c>
    </row>
    <row r="8" spans="1:8" ht="32.4">
      <c r="A8" s="3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</row>
    <row r="9" spans="1:8">
      <c r="A9" s="5" t="s">
        <v>10</v>
      </c>
      <c r="B9" s="2">
        <f>E9+D9-C9</f>
        <v>386797618</v>
      </c>
      <c r="C9" s="2">
        <v>9572087</v>
      </c>
      <c r="D9" s="2">
        <v>2040767</v>
      </c>
      <c r="E9" s="2">
        <v>394328938</v>
      </c>
      <c r="F9" s="2">
        <v>135486233</v>
      </c>
      <c r="G9" s="2">
        <v>4375973</v>
      </c>
      <c r="H9" s="2">
        <v>258842705</v>
      </c>
    </row>
    <row r="10" spans="1:8">
      <c r="A10" s="5" t="s">
        <v>11</v>
      </c>
      <c r="B10" s="2">
        <f>E10+D10-C10</f>
        <v>171437950</v>
      </c>
      <c r="C10" s="2">
        <v>613953</v>
      </c>
      <c r="D10" s="2">
        <v>131940</v>
      </c>
      <c r="E10" s="2">
        <v>171919963</v>
      </c>
      <c r="F10" s="2" t="s">
        <v>12</v>
      </c>
      <c r="G10" s="2" t="s">
        <v>12</v>
      </c>
      <c r="H10" s="2">
        <v>171919963</v>
      </c>
    </row>
    <row r="11" spans="1:8">
      <c r="A11" s="5" t="s">
        <v>13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</row>
    <row r="12" spans="1:8">
      <c r="A12" s="5" t="s">
        <v>14</v>
      </c>
      <c r="B12" s="2">
        <f t="shared" ref="B12:B13" si="0">E12+D12-C12</f>
        <v>186648886</v>
      </c>
      <c r="C12" s="2">
        <v>6257922</v>
      </c>
      <c r="D12" s="2">
        <v>1556</v>
      </c>
      <c r="E12" s="2">
        <v>192905252</v>
      </c>
      <c r="F12" s="2">
        <v>122194987</v>
      </c>
      <c r="G12" s="2">
        <v>3601317</v>
      </c>
      <c r="H12" s="2">
        <v>70710265</v>
      </c>
    </row>
    <row r="13" spans="1:8">
      <c r="A13" s="5" t="s">
        <v>15</v>
      </c>
      <c r="B13" s="2">
        <f t="shared" si="0"/>
        <v>28302825</v>
      </c>
      <c r="C13" s="2">
        <v>11241</v>
      </c>
      <c r="D13" s="2">
        <v>23320</v>
      </c>
      <c r="E13" s="2">
        <v>28290746</v>
      </c>
      <c r="F13" s="2">
        <v>13291246</v>
      </c>
      <c r="G13" s="2">
        <v>774656</v>
      </c>
      <c r="H13" s="2">
        <v>14999500</v>
      </c>
    </row>
    <row r="14" spans="1:8">
      <c r="A14" s="5" t="s">
        <v>16</v>
      </c>
      <c r="B14" s="2" t="s">
        <v>12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</row>
    <row r="15" spans="1:8">
      <c r="A15" s="5" t="s">
        <v>17</v>
      </c>
      <c r="B15" s="2" t="s">
        <v>12</v>
      </c>
      <c r="C15" s="2" t="s">
        <v>12</v>
      </c>
      <c r="D15" s="2" t="s">
        <v>12</v>
      </c>
      <c r="E15" s="2" t="s">
        <v>12</v>
      </c>
      <c r="F15" s="2" t="s">
        <v>12</v>
      </c>
      <c r="G15" s="2" t="s">
        <v>12</v>
      </c>
      <c r="H15" s="2" t="s">
        <v>12</v>
      </c>
    </row>
    <row r="16" spans="1:8">
      <c r="A16" s="5" t="s">
        <v>18</v>
      </c>
      <c r="B16" s="2" t="s">
        <v>12</v>
      </c>
      <c r="C16" s="2" t="s">
        <v>12</v>
      </c>
      <c r="D16" s="2" t="s">
        <v>12</v>
      </c>
      <c r="E16" s="2" t="s">
        <v>12</v>
      </c>
      <c r="F16" s="2" t="s">
        <v>12</v>
      </c>
      <c r="G16" s="2" t="s">
        <v>12</v>
      </c>
      <c r="H16" s="2" t="s">
        <v>12</v>
      </c>
    </row>
    <row r="17" spans="1:8">
      <c r="A17" s="5" t="s">
        <v>29</v>
      </c>
      <c r="B17" s="2" t="s">
        <v>12</v>
      </c>
      <c r="C17" s="2" t="s">
        <v>12</v>
      </c>
      <c r="D17" s="2" t="s">
        <v>12</v>
      </c>
      <c r="E17" s="2" t="s">
        <v>12</v>
      </c>
      <c r="F17" s="2" t="s">
        <v>12</v>
      </c>
      <c r="G17" s="2" t="s">
        <v>12</v>
      </c>
      <c r="H17" s="2" t="s">
        <v>12</v>
      </c>
    </row>
    <row r="18" spans="1:8">
      <c r="A18" s="5" t="s">
        <v>19</v>
      </c>
      <c r="B18" s="2">
        <f t="shared" ref="B18:B25" si="1">E18+D18-C18</f>
        <v>407957</v>
      </c>
      <c r="C18" s="2">
        <v>2688971</v>
      </c>
      <c r="D18" s="2">
        <v>1883951</v>
      </c>
      <c r="E18" s="2">
        <v>1212977</v>
      </c>
      <c r="F18" s="2" t="s">
        <v>12</v>
      </c>
      <c r="G18" s="2" t="s">
        <v>12</v>
      </c>
      <c r="H18" s="2">
        <v>1212977</v>
      </c>
    </row>
    <row r="19" spans="1:8">
      <c r="A19" s="5" t="s">
        <v>20</v>
      </c>
      <c r="B19" s="14">
        <v>458098631</v>
      </c>
      <c r="C19" s="14">
        <v>16209699</v>
      </c>
      <c r="D19" s="14">
        <v>6629716</v>
      </c>
      <c r="E19" s="14">
        <v>467678614</v>
      </c>
      <c r="F19" s="14">
        <v>166116082</v>
      </c>
      <c r="G19" s="2">
        <v>8518420</v>
      </c>
      <c r="H19" s="2">
        <v>301562532</v>
      </c>
    </row>
    <row r="20" spans="1:8">
      <c r="A20" s="5" t="s">
        <v>30</v>
      </c>
      <c r="B20" s="14">
        <f t="shared" si="1"/>
        <v>93110701</v>
      </c>
      <c r="C20" s="14">
        <v>288614</v>
      </c>
      <c r="D20" s="14">
        <v>0</v>
      </c>
      <c r="E20" s="14">
        <v>93399315</v>
      </c>
      <c r="F20" s="14" t="s">
        <v>12</v>
      </c>
      <c r="G20" s="2" t="s">
        <v>12</v>
      </c>
      <c r="H20" s="2">
        <v>93399315</v>
      </c>
    </row>
    <row r="21" spans="1:8">
      <c r="A21" s="5" t="s">
        <v>31</v>
      </c>
      <c r="B21" s="14">
        <v>4084329</v>
      </c>
      <c r="C21" s="14">
        <v>157477</v>
      </c>
      <c r="D21" s="14">
        <v>18743</v>
      </c>
      <c r="E21" s="14">
        <f>4200434+22629</f>
        <v>4223063</v>
      </c>
      <c r="F21" s="14">
        <f>2531154+22629</f>
        <v>2553783</v>
      </c>
      <c r="G21" s="2">
        <v>54470</v>
      </c>
      <c r="H21" s="2">
        <v>1669280</v>
      </c>
    </row>
    <row r="22" spans="1:8">
      <c r="A22" s="5" t="s">
        <v>32</v>
      </c>
      <c r="B22" s="14">
        <f t="shared" si="1"/>
        <v>357081930</v>
      </c>
      <c r="C22" s="14">
        <v>8269814</v>
      </c>
      <c r="D22" s="14">
        <v>465184</v>
      </c>
      <c r="E22" s="14">
        <v>364886560</v>
      </c>
      <c r="F22" s="14">
        <v>163562299</v>
      </c>
      <c r="G22" s="2">
        <v>8463951</v>
      </c>
      <c r="H22" s="2">
        <v>201324261</v>
      </c>
    </row>
    <row r="23" spans="1:8">
      <c r="A23" s="5" t="s">
        <v>33</v>
      </c>
      <c r="B23" s="14">
        <f t="shared" si="1"/>
        <v>3821673</v>
      </c>
      <c r="C23" s="14">
        <v>7493793</v>
      </c>
      <c r="D23" s="14">
        <v>6145790</v>
      </c>
      <c r="E23" s="14">
        <v>5169676</v>
      </c>
      <c r="F23" s="14" t="s">
        <v>12</v>
      </c>
      <c r="G23" s="2" t="s">
        <v>12</v>
      </c>
      <c r="H23" s="2">
        <v>5169676</v>
      </c>
    </row>
    <row r="24" spans="1:8">
      <c r="A24" s="5" t="s">
        <v>21</v>
      </c>
      <c r="B24" s="14">
        <f t="shared" si="1"/>
        <v>15198132</v>
      </c>
      <c r="C24" s="14">
        <v>655897</v>
      </c>
      <c r="D24" s="14">
        <v>364014</v>
      </c>
      <c r="E24" s="14">
        <f>15512644-22629</f>
        <v>15490015</v>
      </c>
      <c r="F24" s="14">
        <f>11331666-22629</f>
        <v>11309037</v>
      </c>
      <c r="G24" s="2">
        <v>855716</v>
      </c>
      <c r="H24" s="2">
        <v>4180978</v>
      </c>
    </row>
    <row r="25" spans="1:8">
      <c r="A25" s="5" t="s">
        <v>22</v>
      </c>
      <c r="B25" s="2">
        <f t="shared" si="1"/>
        <v>860094384</v>
      </c>
      <c r="C25" s="12">
        <v>26437683</v>
      </c>
      <c r="D25" s="12">
        <v>9034497</v>
      </c>
      <c r="E25" s="2">
        <v>877497570</v>
      </c>
      <c r="F25" s="12">
        <v>312911355</v>
      </c>
      <c r="G25" s="12">
        <v>13750109</v>
      </c>
      <c r="H25" s="12">
        <v>564586215</v>
      </c>
    </row>
    <row r="26" spans="1:8">
      <c r="A26" s="13"/>
      <c r="B26" s="13"/>
      <c r="C26" s="13"/>
      <c r="D26" s="13"/>
      <c r="E26" s="13"/>
      <c r="F26" s="13"/>
      <c r="G26" s="13"/>
      <c r="H26" s="13"/>
    </row>
    <row r="27" spans="1:8">
      <c r="A27" s="13" t="s">
        <v>34</v>
      </c>
      <c r="B27" s="13"/>
      <c r="C27" s="13"/>
      <c r="D27" s="13"/>
      <c r="E27" s="13"/>
      <c r="F27" s="13"/>
      <c r="G27" s="13"/>
      <c r="H27" s="13"/>
    </row>
  </sheetData>
  <phoneticPr fontId="4"/>
  <pageMargins left="0.39370078740157483" right="0.39370078740157483" top="0.78740157480314965" bottom="0.39370078740157483" header="0.19685039370078741" footer="0.19685039370078741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1215-41E1-40CA-A1BE-B6DE3E8E9D1C}">
  <sheetPr>
    <pageSetUpPr fitToPage="1"/>
  </sheetPr>
  <dimension ref="A1:I24"/>
  <sheetViews>
    <sheetView zoomScaleNormal="100" workbookViewId="0"/>
  </sheetViews>
  <sheetFormatPr defaultColWidth="8.8984375" defaultRowHeight="10.8"/>
  <cols>
    <col min="1" max="1" width="30.8984375" style="4" customWidth="1"/>
    <col min="2" max="11" width="15.8984375" style="4" customWidth="1"/>
    <col min="12" max="16384" width="8.8984375" style="4"/>
  </cols>
  <sheetData>
    <row r="1" spans="1:9" ht="21">
      <c r="A1" s="15" t="s">
        <v>35</v>
      </c>
      <c r="B1" s="16"/>
      <c r="C1" s="16"/>
      <c r="D1" s="16"/>
      <c r="E1" s="16"/>
      <c r="F1" s="16"/>
      <c r="G1" s="16"/>
      <c r="H1" s="16"/>
      <c r="I1" s="16"/>
    </row>
    <row r="2" spans="1:9" ht="13.2">
      <c r="A2" s="17" t="s">
        <v>0</v>
      </c>
      <c r="B2" s="17"/>
      <c r="C2" s="17"/>
      <c r="D2" s="17"/>
      <c r="E2" s="17"/>
      <c r="F2" s="17"/>
      <c r="G2" s="17"/>
      <c r="H2" s="17"/>
      <c r="I2" s="18" t="s">
        <v>36</v>
      </c>
    </row>
    <row r="3" spans="1:9" ht="13.2">
      <c r="A3" s="17" t="s">
        <v>37</v>
      </c>
      <c r="B3" s="17"/>
      <c r="C3" s="17"/>
      <c r="D3" s="17"/>
      <c r="E3" s="17"/>
      <c r="F3" s="17"/>
      <c r="G3" s="17"/>
      <c r="H3" s="17"/>
      <c r="I3" s="17"/>
    </row>
    <row r="4" spans="1:9" ht="13.2">
      <c r="A4" s="17"/>
      <c r="B4" s="17"/>
      <c r="C4" s="17"/>
      <c r="D4" s="17"/>
      <c r="E4" s="17"/>
      <c r="F4" s="17"/>
      <c r="G4" s="17"/>
      <c r="H4" s="17"/>
      <c r="I4" s="18" t="s">
        <v>1</v>
      </c>
    </row>
    <row r="5" spans="1:9" ht="21.6">
      <c r="A5" s="3" t="s">
        <v>2</v>
      </c>
      <c r="B5" s="1" t="s">
        <v>38</v>
      </c>
      <c r="C5" s="3" t="s">
        <v>39</v>
      </c>
      <c r="D5" s="3" t="s">
        <v>40</v>
      </c>
      <c r="E5" s="3" t="s">
        <v>41</v>
      </c>
      <c r="F5" s="3" t="s">
        <v>42</v>
      </c>
      <c r="G5" s="3" t="s">
        <v>43</v>
      </c>
      <c r="H5" s="3" t="s">
        <v>44</v>
      </c>
      <c r="I5" s="3" t="s">
        <v>22</v>
      </c>
    </row>
    <row r="6" spans="1:9">
      <c r="A6" s="5" t="s">
        <v>10</v>
      </c>
      <c r="B6" s="2">
        <v>2839007</v>
      </c>
      <c r="C6" s="2">
        <v>139824620</v>
      </c>
      <c r="D6" s="2">
        <v>16698852</v>
      </c>
      <c r="E6" s="2">
        <f>31251934+845509</f>
        <v>32097443</v>
      </c>
      <c r="F6" s="2">
        <v>2512013</v>
      </c>
      <c r="G6" s="2">
        <v>1129380</v>
      </c>
      <c r="H6" s="2">
        <v>63741390</v>
      </c>
      <c r="I6" s="2">
        <f>257997196+845509</f>
        <v>258842705</v>
      </c>
    </row>
    <row r="7" spans="1:9">
      <c r="A7" s="5" t="s">
        <v>11</v>
      </c>
      <c r="B7" s="2">
        <v>1585019</v>
      </c>
      <c r="C7" s="2">
        <v>105335616</v>
      </c>
      <c r="D7" s="2">
        <v>9966967</v>
      </c>
      <c r="E7" s="2">
        <f>9192305+560305</f>
        <v>9752610</v>
      </c>
      <c r="F7" s="2">
        <v>921559</v>
      </c>
      <c r="G7" s="2">
        <v>495432</v>
      </c>
      <c r="H7" s="2">
        <v>43862760</v>
      </c>
      <c r="I7" s="2">
        <f>171359658+560305</f>
        <v>171919963</v>
      </c>
    </row>
    <row r="8" spans="1:9">
      <c r="A8" s="5" t="s">
        <v>13</v>
      </c>
      <c r="B8" s="2" t="s">
        <v>12</v>
      </c>
      <c r="C8" s="2" t="s">
        <v>12</v>
      </c>
      <c r="D8" s="2" t="s">
        <v>12</v>
      </c>
      <c r="E8" s="2" t="s">
        <v>12</v>
      </c>
      <c r="F8" s="2" t="s">
        <v>12</v>
      </c>
      <c r="G8" s="2" t="s">
        <v>12</v>
      </c>
      <c r="H8" s="2" t="s">
        <v>12</v>
      </c>
      <c r="I8" s="2" t="s">
        <v>12</v>
      </c>
    </row>
    <row r="9" spans="1:9">
      <c r="A9" s="5" t="s">
        <v>14</v>
      </c>
      <c r="B9" s="2">
        <v>40338</v>
      </c>
      <c r="C9" s="2">
        <v>32659256</v>
      </c>
      <c r="D9" s="2">
        <v>6644922</v>
      </c>
      <c r="E9" s="2">
        <f>9983406+279259</f>
        <v>10262665</v>
      </c>
      <c r="F9" s="2">
        <v>1306248</v>
      </c>
      <c r="G9" s="2">
        <v>175850</v>
      </c>
      <c r="H9" s="2">
        <v>19620986</v>
      </c>
      <c r="I9" s="2">
        <f>70431006+279259</f>
        <v>70710265</v>
      </c>
    </row>
    <row r="10" spans="1:9">
      <c r="A10" s="5" t="s">
        <v>15</v>
      </c>
      <c r="B10" s="2">
        <v>673</v>
      </c>
      <c r="C10" s="2">
        <v>1829748</v>
      </c>
      <c r="D10" s="2">
        <v>86963</v>
      </c>
      <c r="E10" s="2">
        <f>12076223+5945</f>
        <v>12082168</v>
      </c>
      <c r="F10" s="2">
        <v>284206</v>
      </c>
      <c r="G10" s="2">
        <v>458098</v>
      </c>
      <c r="H10" s="2">
        <v>257644</v>
      </c>
      <c r="I10" s="2">
        <f>14993555+5945</f>
        <v>14999500</v>
      </c>
    </row>
    <row r="11" spans="1:9">
      <c r="A11" s="5" t="s">
        <v>16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</row>
    <row r="12" spans="1:9">
      <c r="A12" s="5" t="s">
        <v>17</v>
      </c>
      <c r="B12" s="2" t="s">
        <v>12</v>
      </c>
      <c r="C12" s="2" t="s">
        <v>12</v>
      </c>
      <c r="D12" s="2" t="s">
        <v>12</v>
      </c>
      <c r="E12" s="2" t="s">
        <v>12</v>
      </c>
      <c r="F12" s="2" t="s">
        <v>12</v>
      </c>
      <c r="G12" s="2" t="s">
        <v>12</v>
      </c>
      <c r="H12" s="2" t="s">
        <v>12</v>
      </c>
      <c r="I12" s="2" t="s">
        <v>12</v>
      </c>
    </row>
    <row r="13" spans="1:9">
      <c r="A13" s="5" t="s">
        <v>18</v>
      </c>
      <c r="B13" s="2" t="s">
        <v>12</v>
      </c>
      <c r="C13" s="2" t="s">
        <v>12</v>
      </c>
      <c r="D13" s="2" t="s">
        <v>12</v>
      </c>
      <c r="E13" s="2" t="s">
        <v>12</v>
      </c>
      <c r="F13" s="2" t="s">
        <v>12</v>
      </c>
      <c r="G13" s="2" t="s">
        <v>12</v>
      </c>
      <c r="H13" s="2" t="s">
        <v>12</v>
      </c>
      <c r="I13" s="2" t="s">
        <v>12</v>
      </c>
    </row>
    <row r="14" spans="1:9">
      <c r="A14" s="5" t="s">
        <v>45</v>
      </c>
      <c r="B14" s="2" t="s">
        <v>12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  <c r="I14" s="2" t="s">
        <v>12</v>
      </c>
    </row>
    <row r="15" spans="1:9">
      <c r="A15" s="5" t="s">
        <v>19</v>
      </c>
      <c r="B15" s="2">
        <v>1212977</v>
      </c>
      <c r="C15" s="2" t="s">
        <v>12</v>
      </c>
      <c r="D15" s="2" t="s">
        <v>12</v>
      </c>
      <c r="E15" s="2" t="s">
        <v>12</v>
      </c>
      <c r="F15" s="2" t="s">
        <v>12</v>
      </c>
      <c r="G15" s="2" t="s">
        <v>12</v>
      </c>
      <c r="H15" s="2" t="s">
        <v>12</v>
      </c>
      <c r="I15" s="2">
        <v>1212977</v>
      </c>
    </row>
    <row r="16" spans="1:9">
      <c r="A16" s="5" t="s">
        <v>20</v>
      </c>
      <c r="B16" s="2">
        <f>169498624+131339704+75934</f>
        <v>300914262</v>
      </c>
      <c r="C16" s="2">
        <v>5268</v>
      </c>
      <c r="D16" s="2" t="s">
        <v>12</v>
      </c>
      <c r="E16" s="2" t="s">
        <v>12</v>
      </c>
      <c r="F16" s="2" t="s">
        <v>12</v>
      </c>
      <c r="G16" s="2" t="s">
        <v>12</v>
      </c>
      <c r="H16" s="2">
        <v>643002</v>
      </c>
      <c r="I16" s="2">
        <f>170146894+131339704+75934</f>
        <v>301562532</v>
      </c>
    </row>
    <row r="17" spans="1:9">
      <c r="A17" s="5" t="s">
        <v>46</v>
      </c>
      <c r="B17" s="2">
        <f>86613183+6786132</f>
        <v>93399315</v>
      </c>
      <c r="C17" s="2" t="s">
        <v>12</v>
      </c>
      <c r="D17" s="2" t="s">
        <v>12</v>
      </c>
      <c r="E17" s="2" t="s">
        <v>12</v>
      </c>
      <c r="F17" s="2" t="s">
        <v>12</v>
      </c>
      <c r="G17" s="2" t="s">
        <v>12</v>
      </c>
      <c r="H17" s="2" t="s">
        <v>12</v>
      </c>
      <c r="I17" s="2">
        <f>86613183+6786132</f>
        <v>93399315</v>
      </c>
    </row>
    <row r="18" spans="1:9">
      <c r="A18" s="5" t="s">
        <v>47</v>
      </c>
      <c r="B18" s="2">
        <f>56972+1536373+75935</f>
        <v>1669280</v>
      </c>
      <c r="C18" s="2" t="s">
        <v>12</v>
      </c>
      <c r="D18" s="2" t="s">
        <v>12</v>
      </c>
      <c r="E18" s="2" t="s">
        <v>12</v>
      </c>
      <c r="F18" s="2" t="s">
        <v>12</v>
      </c>
      <c r="G18" s="2" t="s">
        <v>12</v>
      </c>
      <c r="H18" s="2" t="s">
        <v>12</v>
      </c>
      <c r="I18" s="2">
        <f>56972+1536373+75935</f>
        <v>1669280</v>
      </c>
    </row>
    <row r="19" spans="1:9">
      <c r="A19" s="5" t="s">
        <v>48</v>
      </c>
      <c r="B19" s="2">
        <f>79554551+121121441-1</f>
        <v>200675991</v>
      </c>
      <c r="C19" s="2">
        <v>5268</v>
      </c>
      <c r="D19" s="2" t="s">
        <v>12</v>
      </c>
      <c r="E19" s="2" t="s">
        <v>12</v>
      </c>
      <c r="F19" s="2" t="s">
        <v>12</v>
      </c>
      <c r="G19" s="2" t="s">
        <v>12</v>
      </c>
      <c r="H19" s="2">
        <v>643002</v>
      </c>
      <c r="I19" s="2">
        <f>80202821+121121441-1</f>
        <v>201324261</v>
      </c>
    </row>
    <row r="20" spans="1:9">
      <c r="A20" s="5" t="s">
        <v>49</v>
      </c>
      <c r="B20" s="2">
        <f>3273918+1895758</f>
        <v>5169676</v>
      </c>
      <c r="C20" s="2" t="s">
        <v>12</v>
      </c>
      <c r="D20" s="2" t="s">
        <v>12</v>
      </c>
      <c r="E20" s="2" t="s">
        <v>12</v>
      </c>
      <c r="F20" s="2" t="s">
        <v>12</v>
      </c>
      <c r="G20" s="2" t="s">
        <v>12</v>
      </c>
      <c r="H20" s="2" t="s">
        <v>12</v>
      </c>
      <c r="I20" s="2">
        <f>3273918+1895758</f>
        <v>5169676</v>
      </c>
    </row>
    <row r="21" spans="1:9">
      <c r="A21" s="5" t="s">
        <v>21</v>
      </c>
      <c r="B21" s="2">
        <f>3958+2917365-75935</f>
        <v>2845388</v>
      </c>
      <c r="C21" s="2">
        <v>440219</v>
      </c>
      <c r="D21" s="2">
        <f>79765+10888</f>
        <v>90653</v>
      </c>
      <c r="E21" s="2">
        <f>44451+102807</f>
        <v>147258</v>
      </c>
      <c r="F21" s="2">
        <v>546</v>
      </c>
      <c r="G21" s="2">
        <v>29496</v>
      </c>
      <c r="H21" s="2">
        <v>627418</v>
      </c>
      <c r="I21" s="2">
        <f>1225853+3031060-75935</f>
        <v>4180978</v>
      </c>
    </row>
    <row r="22" spans="1:9">
      <c r="A22" s="5" t="s">
        <v>22</v>
      </c>
      <c r="B22" s="12">
        <f>172341589+134257069-1</f>
        <v>306598657</v>
      </c>
      <c r="C22" s="12">
        <v>140270107</v>
      </c>
      <c r="D22" s="12">
        <f>16778617+10888</f>
        <v>16789505</v>
      </c>
      <c r="E22" s="12">
        <f>31296385+948315</f>
        <v>32244700</v>
      </c>
      <c r="F22" s="12">
        <v>2512559</v>
      </c>
      <c r="G22" s="12">
        <v>1158876</v>
      </c>
      <c r="H22" s="12">
        <v>65011810</v>
      </c>
      <c r="I22" s="12">
        <f>429369943+135216272</f>
        <v>564586215</v>
      </c>
    </row>
    <row r="23" spans="1:9">
      <c r="A23" s="13"/>
      <c r="B23" s="13"/>
      <c r="C23" s="13"/>
      <c r="D23" s="13"/>
      <c r="E23" s="13"/>
      <c r="F23" s="13"/>
      <c r="G23" s="13"/>
      <c r="H23" s="13"/>
      <c r="I23" s="13"/>
    </row>
    <row r="24" spans="1:9">
      <c r="A24" s="13" t="s">
        <v>50</v>
      </c>
      <c r="B24" s="13"/>
      <c r="C24" s="13"/>
      <c r="D24" s="13"/>
      <c r="E24" s="13"/>
      <c r="F24" s="13"/>
      <c r="G24" s="13"/>
      <c r="H24" s="13"/>
      <c r="I24" s="13"/>
    </row>
  </sheetData>
  <phoneticPr fontId="4"/>
  <pageMargins left="0.39370078740157483" right="0.39370078740157483" top="0.78740157480314965" bottom="0.39370078740157483" header="0.19685039370078741" footer="0.19685039370078741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有形固定資産の明細</vt:lpstr>
      <vt:lpstr>有形固定資産に係る行政目的別の明細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ｺｲﾇﾏ ﾀｶﾉﾘ</dc:creator>
  <cp:lastModifiedBy>所沢市</cp:lastModifiedBy>
  <cp:lastPrinted>2025-04-15T10:17:48Z</cp:lastPrinted>
  <dcterms:created xsi:type="dcterms:W3CDTF">2024-04-04T13:21:09Z</dcterms:created>
  <dcterms:modified xsi:type="dcterms:W3CDTF">2025-04-15T10:52:53Z</dcterms:modified>
</cp:coreProperties>
</file>