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0501000_財政課\A050_財政係用\B082_新会計制度\C150_令和元年度財務書類\005完成形\"/>
    </mc:Choice>
  </mc:AlternateContent>
  <xr:revisionPtr revIDLastSave="0" documentId="13_ncr:1_{0878A2C4-BAE9-4318-A5DB-EE6E791B7392}" xr6:coauthVersionLast="36" xr6:coauthVersionMax="36" xr10:uidLastSave="{00000000-0000-0000-0000-000000000000}"/>
  <bookViews>
    <workbookView xWindow="0" yWindow="45" windowWidth="20730" windowHeight="10935" tabRatio="791" firstSheet="15" activeTab="18" xr2:uid="{00000000-000D-0000-FFFF-FFFF00000000}"/>
  </bookViews>
  <sheets>
    <sheet name="貸借対照表" sheetId="334" state="hidden" r:id="rId1"/>
    <sheet name="純資産変動計算書" sheetId="335" state="hidden" r:id="rId2"/>
    <sheet name="行政コスト計算書" sheetId="336" state="hidden" r:id="rId3"/>
    <sheet name="資金収支計算書" sheetId="337" state="hidden" r:id="rId4"/>
    <sheet name="1貸借対照表　(1)①有形固定資産　明細" sheetId="338" r:id="rId5"/>
    <sheet name="②有形固定資産　行政目的別明細" sheetId="339" r:id="rId6"/>
    <sheet name="③投資及び出資金明細" sheetId="341" r:id="rId7"/>
    <sheet name="④基金の明細" sheetId="342" r:id="rId8"/>
    <sheet name="⑤貸付金明細" sheetId="343" r:id="rId9"/>
    <sheet name="⑥長期延滞債権明細" sheetId="344" r:id="rId10"/>
    <sheet name="⑦未収金明細" sheetId="345" r:id="rId11"/>
    <sheet name="(2)①地方債（借入先別）明細" sheetId="346" r:id="rId12"/>
    <sheet name="②～④地方債（利率別）明細等" sheetId="347" r:id="rId13"/>
    <sheet name="⑤引当金明細" sheetId="348" r:id="rId14"/>
    <sheet name="2行政コスト計算書　(1)補助金明細" sheetId="349" r:id="rId15"/>
    <sheet name="(2)行政目的別明細" sheetId="350" r:id="rId16"/>
    <sheet name="3純資産変動計算書　(1)財源明細" sheetId="351" r:id="rId17"/>
    <sheet name="(2)財源情報明細" sheetId="352" r:id="rId18"/>
    <sheet name="4資本収支計算書　(1)資金明細" sheetId="353" r:id="rId19"/>
    <sheet name="財源会計テンプレート" sheetId="42" state="hidden" r:id="rId20"/>
  </sheets>
  <externalReferences>
    <externalReference r:id="rId21"/>
  </externalReferences>
  <definedNames>
    <definedName name="ColumnEnd" localSheetId="19">財源会計テンプレート!#REF!</definedName>
    <definedName name="CSV" localSheetId="2">#REF!</definedName>
    <definedName name="CSV" localSheetId="3">#REF!</definedName>
    <definedName name="CSV" localSheetId="1">#REF!</definedName>
    <definedName name="CSV" localSheetId="0">#REF!</definedName>
    <definedName name="CSV">#REF!</definedName>
    <definedName name="CSVDATA" localSheetId="2">#REF!</definedName>
    <definedName name="CSVDATA" localSheetId="3">#REF!</definedName>
    <definedName name="CSVDATA" localSheetId="1">#REF!</definedName>
    <definedName name="CSVDATA" localSheetId="0">#REF!</definedName>
    <definedName name="CSVDATA">#REF!</definedName>
    <definedName name="End" localSheetId="19">財源会計テンプレート!#REF!</definedName>
    <definedName name="End">#REF!</definedName>
    <definedName name="_xlnm.Print_Area" localSheetId="12">'②～④地方債（利率別）明細等'!$A$1:$M$18</definedName>
    <definedName name="_xlnm.Print_Area" localSheetId="6">③投資及び出資金明細!$A$1:$L$38</definedName>
    <definedName name="_xlnm.Print_Area" localSheetId="18">'4資本収支計算書　(1)資金明細'!$A$1:$E$11</definedName>
    <definedName name="_xlnm.Print_Area" localSheetId="2">行政コスト計算書!$B$1:$P$50</definedName>
    <definedName name="_xlnm.Print_Area" localSheetId="19">財源会計テンプレート!$A$2:$G$21</definedName>
    <definedName name="_xlnm.Print_Area" localSheetId="3">資金収支計算書!$B$1:$O$69</definedName>
    <definedName name="_xlnm.Print_Area" localSheetId="1">純資産変動計算書!$B$1:$Q$32</definedName>
    <definedName name="_xlnm.Print_Area" localSheetId="0">貸借対照表!$C$1:$AB$71</definedName>
    <definedName name="Start" localSheetId="19">財源会計テンプレート!#REF!</definedName>
    <definedName name="Start">#REF!</definedName>
    <definedName name="Start1" localSheetId="19">#REF!</definedName>
    <definedName name="Start1">#REF!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3">#REF!</definedName>
    <definedName name="フォーム共通定義_「画面ＩＤ」入力セルの位置_行" localSheetId="1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3">#REF!</definedName>
    <definedName name="フォーム共通定義_「画面ＩＤ」入力セルの位置_列" localSheetId="1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3">#REF!</definedName>
    <definedName name="画面イベント定義_「画面ＩＤ」入力セルの位置_行" localSheetId="1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3">#REF!</definedName>
    <definedName name="画面イベント定義_「画面ＩＤ」入力セルの位置_列" localSheetId="1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合計">#REF!</definedName>
    <definedName name="銘柄名">#REF!</definedName>
    <definedName name="論理データ型一覧">[1]論理データ型!$A$3:$A$41</definedName>
  </definedNames>
  <calcPr calcId="191029"/>
</workbook>
</file>

<file path=xl/calcChain.xml><?xml version="1.0" encoding="utf-8"?>
<calcChain xmlns="http://schemas.openxmlformats.org/spreadsheetml/2006/main">
  <c r="C10" i="353" l="1"/>
  <c r="G8" i="352"/>
  <c r="D8" i="352"/>
  <c r="C7" i="352"/>
  <c r="K7" i="352" s="1"/>
  <c r="C6" i="352"/>
  <c r="K6" i="352" s="1"/>
  <c r="E5" i="352"/>
  <c r="F4" i="352"/>
  <c r="C4" i="352" s="1"/>
  <c r="K4" i="352" s="1"/>
  <c r="F36" i="351"/>
  <c r="F35" i="351"/>
  <c r="F29" i="351"/>
  <c r="F23" i="351"/>
  <c r="F37" i="351" s="1"/>
  <c r="G18" i="349"/>
  <c r="G20" i="349" s="1"/>
  <c r="G7" i="349"/>
  <c r="G21" i="349" s="1"/>
  <c r="F14" i="348"/>
  <c r="E14" i="348"/>
  <c r="D14" i="348"/>
  <c r="C14" i="348"/>
  <c r="G13" i="348"/>
  <c r="G11" i="348"/>
  <c r="G10" i="348"/>
  <c r="G8" i="348"/>
  <c r="G6" i="348"/>
  <c r="G5" i="348"/>
  <c r="E11" i="347"/>
  <c r="C11" i="347" s="1"/>
  <c r="E5" i="347"/>
  <c r="C5" i="347"/>
  <c r="L18" i="346"/>
  <c r="K18" i="346"/>
  <c r="J18" i="346"/>
  <c r="I18" i="346"/>
  <c r="H18" i="346"/>
  <c r="G18" i="346"/>
  <c r="F18" i="346"/>
  <c r="E18" i="346"/>
  <c r="D18" i="346"/>
  <c r="E8" i="346"/>
  <c r="C8" i="346"/>
  <c r="C18" i="346" s="1"/>
  <c r="E32" i="345"/>
  <c r="D32" i="345"/>
  <c r="E13" i="345"/>
  <c r="E33" i="345" s="1"/>
  <c r="D13" i="345"/>
  <c r="D33" i="345" s="1"/>
  <c r="E33" i="344"/>
  <c r="D33" i="344"/>
  <c r="E14" i="344"/>
  <c r="E34" i="344" s="1"/>
  <c r="D14" i="344"/>
  <c r="D34" i="344" s="1"/>
  <c r="H37" i="343"/>
  <c r="G37" i="343"/>
  <c r="F37" i="343"/>
  <c r="E37" i="343"/>
  <c r="D37" i="343"/>
  <c r="H20" i="342"/>
  <c r="F20" i="342"/>
  <c r="E20" i="342"/>
  <c r="D20" i="342"/>
  <c r="C20" i="342"/>
  <c r="G18" i="342"/>
  <c r="G17" i="342"/>
  <c r="G16" i="342"/>
  <c r="G15" i="342"/>
  <c r="G14" i="342"/>
  <c r="G13" i="342"/>
  <c r="G12" i="342"/>
  <c r="G11" i="342"/>
  <c r="G10" i="342"/>
  <c r="G9" i="342"/>
  <c r="G8" i="342"/>
  <c r="G7" i="342"/>
  <c r="G6" i="342"/>
  <c r="G5" i="342"/>
  <c r="L36" i="341"/>
  <c r="J36" i="341"/>
  <c r="G36" i="341"/>
  <c r="E36" i="341"/>
  <c r="D36" i="341"/>
  <c r="F36" i="341" s="1"/>
  <c r="C36" i="341"/>
  <c r="H36" i="341" s="1"/>
  <c r="K35" i="341"/>
  <c r="I35" i="341"/>
  <c r="H35" i="341"/>
  <c r="F35" i="341"/>
  <c r="K34" i="341"/>
  <c r="I34" i="341"/>
  <c r="H34" i="341"/>
  <c r="F34" i="341"/>
  <c r="K33" i="341"/>
  <c r="I33" i="341"/>
  <c r="H33" i="341"/>
  <c r="F33" i="341"/>
  <c r="K32" i="341"/>
  <c r="I32" i="341"/>
  <c r="H32" i="341"/>
  <c r="F32" i="341"/>
  <c r="K31" i="341"/>
  <c r="I31" i="341"/>
  <c r="H31" i="341"/>
  <c r="F31" i="341"/>
  <c r="K30" i="341"/>
  <c r="I30" i="341"/>
  <c r="H30" i="341"/>
  <c r="F30" i="341"/>
  <c r="K29" i="341"/>
  <c r="I29" i="341"/>
  <c r="H29" i="341"/>
  <c r="F29" i="341"/>
  <c r="K28" i="341"/>
  <c r="I28" i="341"/>
  <c r="H28" i="341"/>
  <c r="F28" i="341"/>
  <c r="K27" i="341"/>
  <c r="I27" i="341"/>
  <c r="H27" i="341"/>
  <c r="F27" i="341"/>
  <c r="K26" i="341"/>
  <c r="I26" i="341"/>
  <c r="H26" i="341"/>
  <c r="F26" i="341"/>
  <c r="K25" i="341"/>
  <c r="I25" i="341"/>
  <c r="H25" i="341"/>
  <c r="F25" i="341"/>
  <c r="K19" i="341"/>
  <c r="J19" i="341"/>
  <c r="G19" i="341"/>
  <c r="F19" i="341"/>
  <c r="E19" i="341"/>
  <c r="D19" i="341"/>
  <c r="C19" i="341"/>
  <c r="H19" i="341" s="1"/>
  <c r="I17" i="341"/>
  <c r="H17" i="341"/>
  <c r="F17" i="341"/>
  <c r="H16" i="341"/>
  <c r="F16" i="341"/>
  <c r="I16" i="341" s="1"/>
  <c r="H15" i="341"/>
  <c r="F15" i="341"/>
  <c r="I15" i="341" s="1"/>
  <c r="I14" i="341"/>
  <c r="H14" i="341"/>
  <c r="F14" i="341"/>
  <c r="I13" i="341"/>
  <c r="I19" i="341" s="1"/>
  <c r="H13" i="341"/>
  <c r="F13" i="341"/>
  <c r="I7" i="341"/>
  <c r="F7" i="341"/>
  <c r="D7" i="341"/>
  <c r="C7" i="341"/>
  <c r="H6" i="341"/>
  <c r="G5" i="341"/>
  <c r="G7" i="341" s="1"/>
  <c r="E5" i="341"/>
  <c r="E7" i="341" s="1"/>
  <c r="H7" i="341" s="1"/>
  <c r="F5" i="352" l="1"/>
  <c r="C5" i="352" s="1"/>
  <c r="K5" i="352" s="1"/>
  <c r="E8" i="352"/>
  <c r="G14" i="348"/>
  <c r="G20" i="342"/>
  <c r="I36" i="341"/>
  <c r="H5" i="341"/>
  <c r="K36" i="341"/>
  <c r="Q66" i="337"/>
  <c r="Q55" i="337"/>
  <c r="Q52" i="337"/>
  <c r="Q58" i="337" s="1"/>
  <c r="Q44" i="337"/>
  <c r="Q38" i="337"/>
  <c r="Q50" i="337" s="1"/>
  <c r="Q32" i="337"/>
  <c r="Q27" i="337"/>
  <c r="Q22" i="337"/>
  <c r="Q17" i="337"/>
  <c r="Q16" i="337" s="1"/>
  <c r="Q36" i="337" s="1"/>
  <c r="Q59" i="337" s="1"/>
  <c r="Q62" i="337" s="1"/>
  <c r="Q67" i="337" s="1"/>
  <c r="R45" i="336"/>
  <c r="R39" i="336"/>
  <c r="R35" i="336"/>
  <c r="R30" i="336"/>
  <c r="R26" i="336"/>
  <c r="R21" i="336"/>
  <c r="R15" i="336" s="1"/>
  <c r="R14" i="336" s="1"/>
  <c r="R38" i="336" s="1"/>
  <c r="R48" i="336" s="1"/>
  <c r="R16" i="336"/>
  <c r="U30" i="335"/>
  <c r="U28" i="335"/>
  <c r="U27" i="335"/>
  <c r="U26" i="335"/>
  <c r="W21" i="335"/>
  <c r="V21" i="335"/>
  <c r="V29" i="335" s="1"/>
  <c r="U19" i="335"/>
  <c r="U18" i="335"/>
  <c r="W17" i="335"/>
  <c r="W20" i="335" s="1"/>
  <c r="U17" i="335"/>
  <c r="U16" i="335"/>
  <c r="U15" i="335"/>
  <c r="AE68" i="334"/>
  <c r="AD63" i="334"/>
  <c r="AD59" i="334" s="1"/>
  <c r="AD54" i="334"/>
  <c r="AD47" i="334"/>
  <c r="AD46" i="334" s="1"/>
  <c r="AD43" i="334"/>
  <c r="AD32" i="334"/>
  <c r="AE20" i="334"/>
  <c r="AD16" i="334"/>
  <c r="AD15" i="334" s="1"/>
  <c r="AD14" i="334" s="1"/>
  <c r="AE14" i="334"/>
  <c r="AE29" i="334" s="1"/>
  <c r="AE69" i="334" s="1"/>
  <c r="F8" i="352" l="1"/>
  <c r="C8" i="352" s="1"/>
  <c r="W29" i="335"/>
  <c r="U29" i="335" s="1"/>
  <c r="U20" i="335"/>
  <c r="AD69" i="334"/>
  <c r="F19" i="42" l="1"/>
  <c r="F13" i="42"/>
  <c r="F7" i="42"/>
  <c r="F20" i="42" l="1"/>
  <c r="F21" i="42"/>
</calcChain>
</file>

<file path=xl/sharedStrings.xml><?xml version="1.0" encoding="utf-8"?>
<sst xmlns="http://schemas.openxmlformats.org/spreadsheetml/2006/main" count="1177" uniqueCount="662">
  <si>
    <t>金額</t>
    <rPh sb="0" eb="2">
      <t>キンガク</t>
    </rPh>
    <phoneticPr fontId="3"/>
  </si>
  <si>
    <t>土地</t>
    <rPh sb="0" eb="2">
      <t>トチ</t>
    </rPh>
    <phoneticPr fontId="3"/>
  </si>
  <si>
    <t>その他</t>
    <rPh sb="2" eb="3">
      <t>ホカ</t>
    </rPh>
    <phoneticPr fontId="3"/>
  </si>
  <si>
    <t>有価証券</t>
    <rPh sb="0" eb="2">
      <t>ユウカ</t>
    </rPh>
    <rPh sb="2" eb="4">
      <t>ショウケン</t>
    </rPh>
    <phoneticPr fontId="3"/>
  </si>
  <si>
    <t>長期貸付金</t>
    <rPh sb="0" eb="2">
      <t>チョウキ</t>
    </rPh>
    <rPh sb="2" eb="5">
      <t>カシツケキン</t>
    </rPh>
    <phoneticPr fontId="3"/>
  </si>
  <si>
    <t>現金預金</t>
    <rPh sb="0" eb="2">
      <t>ゲンキン</t>
    </rPh>
    <rPh sb="2" eb="4">
      <t>ヨキン</t>
    </rPh>
    <phoneticPr fontId="3"/>
  </si>
  <si>
    <t>短期貸付金</t>
    <rPh sb="0" eb="2">
      <t>タンキ</t>
    </rPh>
    <rPh sb="2" eb="5">
      <t>カシツケキン</t>
    </rPh>
    <phoneticPr fontId="3"/>
  </si>
  <si>
    <t>合計</t>
    <rPh sb="0" eb="2">
      <t>ゴウケイ</t>
    </rPh>
    <phoneticPr fontId="3"/>
  </si>
  <si>
    <t>税収等</t>
    <rPh sb="0" eb="2">
      <t>ゼイシュウ</t>
    </rPh>
    <rPh sb="2" eb="3">
      <t>ナド</t>
    </rPh>
    <phoneticPr fontId="3"/>
  </si>
  <si>
    <t>区分</t>
    <rPh sb="0" eb="2">
      <t>クブン</t>
    </rPh>
    <phoneticPr fontId="8"/>
  </si>
  <si>
    <t>合計</t>
    <rPh sb="0" eb="2">
      <t>ゴウケイ</t>
    </rPh>
    <phoneticPr fontId="8"/>
  </si>
  <si>
    <t>③投資及び出資金の明細</t>
    <phoneticPr fontId="8"/>
  </si>
  <si>
    <t>市場価格のあるもの</t>
    <rPh sb="0" eb="2">
      <t>シジョウ</t>
    </rPh>
    <rPh sb="2" eb="4">
      <t>カカク</t>
    </rPh>
    <phoneticPr fontId="8"/>
  </si>
  <si>
    <t>銘柄名</t>
    <rPh sb="0" eb="2">
      <t>メイガラ</t>
    </rPh>
    <rPh sb="2" eb="3">
      <t>メイ</t>
    </rPh>
    <phoneticPr fontId="3"/>
  </si>
  <si>
    <t xml:space="preserve">
株数・口数など
（A）</t>
    <rPh sb="1" eb="3">
      <t>カブスウ</t>
    </rPh>
    <rPh sb="4" eb="5">
      <t>クチ</t>
    </rPh>
    <rPh sb="5" eb="6">
      <t>スウ</t>
    </rPh>
    <phoneticPr fontId="3"/>
  </si>
  <si>
    <t xml:space="preserve">
時価単価
（B）</t>
    <rPh sb="1" eb="3">
      <t>ジカ</t>
    </rPh>
    <rPh sb="3" eb="5">
      <t>タンカ</t>
    </rPh>
    <phoneticPr fontId="3"/>
  </si>
  <si>
    <t>貸借対照表計上額
（A）×（B)
（C)</t>
    <rPh sb="0" eb="2">
      <t>タイシャク</t>
    </rPh>
    <rPh sb="2" eb="5">
      <t>タイショウヒョウ</t>
    </rPh>
    <rPh sb="5" eb="8">
      <t>ケイジョウガク</t>
    </rPh>
    <phoneticPr fontId="3"/>
  </si>
  <si>
    <t xml:space="preserve">
取得単価
（D)</t>
    <rPh sb="1" eb="3">
      <t>シュトク</t>
    </rPh>
    <rPh sb="3" eb="5">
      <t>タンカ</t>
    </rPh>
    <phoneticPr fontId="3"/>
  </si>
  <si>
    <t>取得原価
（A）×（D)
（E)</t>
    <rPh sb="0" eb="2">
      <t>シュトク</t>
    </rPh>
    <rPh sb="2" eb="4">
      <t>ゲンカ</t>
    </rPh>
    <phoneticPr fontId="8"/>
  </si>
  <si>
    <t>評価差額
（C）－（E)
（F)</t>
    <rPh sb="0" eb="2">
      <t>ヒョウカ</t>
    </rPh>
    <rPh sb="2" eb="4">
      <t>サガク</t>
    </rPh>
    <phoneticPr fontId="8"/>
  </si>
  <si>
    <t>（参考）財産に関する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8"/>
  </si>
  <si>
    <t>相手先名</t>
    <rPh sb="0" eb="3">
      <t>アイテサキ</t>
    </rPh>
    <rPh sb="3" eb="4">
      <t>メイ</t>
    </rPh>
    <phoneticPr fontId="3"/>
  </si>
  <si>
    <t>出資金額
（貸借対照表計上額）
（A)</t>
    <rPh sb="0" eb="2">
      <t>シュッシ</t>
    </rPh>
    <rPh sb="2" eb="4">
      <t>キンガク</t>
    </rPh>
    <rPh sb="6" eb="8">
      <t>タイシャク</t>
    </rPh>
    <rPh sb="8" eb="11">
      <t>タイショウヒョウ</t>
    </rPh>
    <rPh sb="11" eb="14">
      <t>ケイジョウガク</t>
    </rPh>
    <phoneticPr fontId="3"/>
  </si>
  <si>
    <t xml:space="preserve">
資産
（B)</t>
    <rPh sb="1" eb="3">
      <t>シサン</t>
    </rPh>
    <phoneticPr fontId="3"/>
  </si>
  <si>
    <t xml:space="preserve">
負債
（C)</t>
    <rPh sb="1" eb="3">
      <t>フサイ</t>
    </rPh>
    <phoneticPr fontId="3"/>
  </si>
  <si>
    <t>純資産額
（B）－（C)
（D)</t>
    <rPh sb="0" eb="3">
      <t>ジュンシサン</t>
    </rPh>
    <rPh sb="3" eb="4">
      <t>ガク</t>
    </rPh>
    <phoneticPr fontId="3"/>
  </si>
  <si>
    <t xml:space="preserve">
資本金
（E)</t>
    <rPh sb="1" eb="4">
      <t>シホンキン</t>
    </rPh>
    <phoneticPr fontId="3"/>
  </si>
  <si>
    <t>出資割合（％）
（A）/（E)
（F)</t>
    <rPh sb="0" eb="2">
      <t>シュッシ</t>
    </rPh>
    <rPh sb="2" eb="4">
      <t>ワリアイ</t>
    </rPh>
    <phoneticPr fontId="3"/>
  </si>
  <si>
    <t>実質価額
（D)×（F)
（G)</t>
    <rPh sb="0" eb="2">
      <t>ジッシツ</t>
    </rPh>
    <rPh sb="2" eb="4">
      <t>カガク</t>
    </rPh>
    <phoneticPr fontId="8"/>
  </si>
  <si>
    <t>投資損失引当金
計上額
（H)</t>
    <rPh sb="0" eb="2">
      <t>トウシ</t>
    </rPh>
    <rPh sb="2" eb="4">
      <t>ソンシツ</t>
    </rPh>
    <rPh sb="4" eb="7">
      <t>ヒキアテキン</t>
    </rPh>
    <rPh sb="8" eb="11">
      <t>ケイジョウガク</t>
    </rPh>
    <phoneticPr fontId="8"/>
  </si>
  <si>
    <t xml:space="preserve">
出資金額
（A)</t>
    <rPh sb="1" eb="3">
      <t>シュッシ</t>
    </rPh>
    <rPh sb="3" eb="5">
      <t>キンガク</t>
    </rPh>
    <phoneticPr fontId="3"/>
  </si>
  <si>
    <t xml:space="preserve">
強制評価減
（H)</t>
    <rPh sb="1" eb="3">
      <t>キョウセイ</t>
    </rPh>
    <rPh sb="3" eb="5">
      <t>ヒョウカ</t>
    </rPh>
    <rPh sb="5" eb="6">
      <t>ゲン</t>
    </rPh>
    <phoneticPr fontId="8"/>
  </si>
  <si>
    <t>貸借対照表計上額
（Ａ）－（Ｈ）
（Ｉ）</t>
    <rPh sb="0" eb="2">
      <t>タイシャク</t>
    </rPh>
    <rPh sb="2" eb="5">
      <t>タイショウヒョウ</t>
    </rPh>
    <rPh sb="5" eb="8">
      <t>ケイジョウガク</t>
    </rPh>
    <phoneticPr fontId="8"/>
  </si>
  <si>
    <t>種類</t>
    <rPh sb="0" eb="2">
      <t>シュルイ</t>
    </rPh>
    <phoneticPr fontId="3"/>
  </si>
  <si>
    <t>(参考)財産に関する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3"/>
  </si>
  <si>
    <t>④基金の明細</t>
    <phoneticPr fontId="8"/>
  </si>
  <si>
    <t>相手先名または種別</t>
    <rPh sb="0" eb="3">
      <t>アイテサキ</t>
    </rPh>
    <rPh sb="3" eb="4">
      <t>メイ</t>
    </rPh>
    <rPh sb="7" eb="9">
      <t>シュベツ</t>
    </rPh>
    <phoneticPr fontId="3"/>
  </si>
  <si>
    <t>（参考）
貸付金計</t>
    <rPh sb="1" eb="3">
      <t>サンコウ</t>
    </rPh>
    <rPh sb="5" eb="8">
      <t>カシツケキン</t>
    </rPh>
    <rPh sb="8" eb="9">
      <t>ケイ</t>
    </rPh>
    <phoneticPr fontId="3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</si>
  <si>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8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</si>
  <si>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8"/>
  </si>
  <si>
    <t>地方公営事業</t>
    <rPh sb="0" eb="2">
      <t>チホウ</t>
    </rPh>
    <rPh sb="2" eb="4">
      <t>コウエイ</t>
    </rPh>
    <rPh sb="4" eb="6">
      <t>ジギョウ</t>
    </rPh>
    <phoneticPr fontId="8"/>
  </si>
  <si>
    <t>一部事務組合・広域連合</t>
    <rPh sb="0" eb="2">
      <t>イチブ</t>
    </rPh>
    <rPh sb="2" eb="4">
      <t>ジム</t>
    </rPh>
    <rPh sb="4" eb="6">
      <t>クミアイ</t>
    </rPh>
    <rPh sb="7" eb="9">
      <t>コウイキ</t>
    </rPh>
    <rPh sb="9" eb="11">
      <t>レンゴウ</t>
    </rPh>
    <phoneticPr fontId="3"/>
  </si>
  <si>
    <t>地方独立行政法人</t>
    <rPh sb="0" eb="2">
      <t>チホウ</t>
    </rPh>
    <rPh sb="2" eb="4">
      <t>ドクリツ</t>
    </rPh>
    <rPh sb="4" eb="6">
      <t>ギョウセイ</t>
    </rPh>
    <rPh sb="6" eb="8">
      <t>ホウジン</t>
    </rPh>
    <phoneticPr fontId="8"/>
  </si>
  <si>
    <t>地方三公社</t>
    <rPh sb="0" eb="2">
      <t>チホウ</t>
    </rPh>
    <rPh sb="2" eb="5">
      <t>サンコウシャ</t>
    </rPh>
    <phoneticPr fontId="8"/>
  </si>
  <si>
    <t>第三セクター等</t>
    <rPh sb="0" eb="1">
      <t>ダイ</t>
    </rPh>
    <rPh sb="1" eb="2">
      <t>サン</t>
    </rPh>
    <rPh sb="6" eb="7">
      <t>ナド</t>
    </rPh>
    <phoneticPr fontId="8"/>
  </si>
  <si>
    <t>その他の貸付金</t>
    <rPh sb="2" eb="3">
      <t>タ</t>
    </rPh>
    <rPh sb="4" eb="7">
      <t>カシツケキン</t>
    </rPh>
    <phoneticPr fontId="8"/>
  </si>
  <si>
    <t>⑤貸付金の明細</t>
    <phoneticPr fontId="8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</si>
  <si>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8"/>
  </si>
  <si>
    <t>⑦未収金の明細</t>
    <rPh sb="1" eb="4">
      <t>ミシュウキン</t>
    </rPh>
    <rPh sb="5" eb="7">
      <t>メイサイ</t>
    </rPh>
    <phoneticPr fontId="8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</si>
  <si>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3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</si>
  <si>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3"/>
  </si>
  <si>
    <t>【貸付金】</t>
    <rPh sb="1" eb="4">
      <t>カシツケキン</t>
    </rPh>
    <phoneticPr fontId="3"/>
  </si>
  <si>
    <t>第三セクター等</t>
    <rPh sb="0" eb="1">
      <t>ダイ</t>
    </rPh>
    <rPh sb="1" eb="2">
      <t>サン</t>
    </rPh>
    <rPh sb="6" eb="7">
      <t>ナド</t>
    </rPh>
    <phoneticPr fontId="3"/>
  </si>
  <si>
    <t>小計</t>
    <rPh sb="0" eb="2">
      <t>ショウケイ</t>
    </rPh>
    <phoneticPr fontId="8"/>
  </si>
  <si>
    <t>【未収金】</t>
    <rPh sb="1" eb="4">
      <t>ミシュウキン</t>
    </rPh>
    <phoneticPr fontId="3"/>
  </si>
  <si>
    <t>税等未収金</t>
    <rPh sb="0" eb="1">
      <t>ゼイ</t>
    </rPh>
    <rPh sb="1" eb="2">
      <t>ナド</t>
    </rPh>
    <rPh sb="2" eb="5">
      <t>ミシュウキン</t>
    </rPh>
    <phoneticPr fontId="8"/>
  </si>
  <si>
    <t>その他の未収金</t>
    <rPh sb="2" eb="3">
      <t>タ</t>
    </rPh>
    <rPh sb="4" eb="7">
      <t>ミシュウキン</t>
    </rPh>
    <phoneticPr fontId="8"/>
  </si>
  <si>
    <t>（２）負債項目の明細</t>
    <rPh sb="3" eb="5">
      <t>フサイ</t>
    </rPh>
    <rPh sb="5" eb="7">
      <t>コウモク</t>
    </rPh>
    <rPh sb="8" eb="10">
      <t>メイサイ</t>
    </rPh>
    <phoneticPr fontId="8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</si>
  <si>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8"/>
  </si>
  <si>
    <t>地方債残高</t>
    <rPh sb="0" eb="3">
      <t>チホウサイ</t>
    </rPh>
    <rPh sb="3" eb="5">
      <t>ザンダカ</t>
    </rPh>
    <phoneticPr fontId="9"/>
  </si>
  <si>
    <t>政府資金</t>
    <rPh sb="0" eb="2">
      <t>セイフ</t>
    </rPh>
    <rPh sb="2" eb="4">
      <t>シキン</t>
    </rPh>
    <phoneticPr fontId="9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</si>
  <si>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9"/>
  </si>
  <si>
    <t>市中銀行</t>
    <rPh sb="0" eb="2">
      <t>シチュウ</t>
    </rPh>
    <rPh sb="2" eb="4">
      <t>ギンコウ</t>
    </rPh>
    <phoneticPr fontId="9"/>
  </si>
  <si>
    <t>その他の
金融機関</t>
    <rPh sb="2" eb="3">
      <t>タ</t>
    </rPh>
    <rPh sb="5" eb="7">
      <t>キンユウ</t>
    </rPh>
    <rPh sb="7" eb="9">
      <t>キカン</t>
    </rPh>
    <phoneticPr fontId="9"/>
  </si>
  <si>
    <t>市場公募債</t>
    <rPh sb="0" eb="2">
      <t>シジョウ</t>
    </rPh>
    <rPh sb="2" eb="5">
      <t>コウボサイ</t>
    </rPh>
    <phoneticPr fontId="9"/>
  </si>
  <si>
    <t>その他</t>
    <rPh sb="2" eb="3">
      <t>タ</t>
    </rPh>
    <phoneticPr fontId="9"/>
  </si>
  <si>
    <t>うち1年内償還予定</t>
    <rPh sb="3" eb="5">
      <t>ネンナイ</t>
    </rPh>
    <rPh sb="5" eb="7">
      <t>ショウカン</t>
    </rPh>
    <rPh sb="7" eb="9">
      <t>ヨテイ</t>
    </rPh>
    <phoneticPr fontId="3"/>
  </si>
  <si>
    <t>うち共同発行債</t>
    <rPh sb="2" eb="4">
      <t>キョウドウ</t>
    </rPh>
    <rPh sb="4" eb="6">
      <t>ハッコウ</t>
    </rPh>
    <rPh sb="6" eb="7">
      <t>サイ</t>
    </rPh>
    <phoneticPr fontId="3"/>
  </si>
  <si>
    <t>うち住民公募債</t>
    <rPh sb="2" eb="4">
      <t>ジュウミン</t>
    </rPh>
    <rPh sb="4" eb="7">
      <t>コウボサイ</t>
    </rPh>
    <phoneticPr fontId="3"/>
  </si>
  <si>
    <t>【通常分】</t>
    <rPh sb="1" eb="3">
      <t>ツウジョウ</t>
    </rPh>
    <rPh sb="3" eb="4">
      <t>ブン</t>
    </rPh>
    <phoneticPr fontId="8"/>
  </si>
  <si>
    <t>　　一般公共事業</t>
    <rPh sb="2" eb="4">
      <t>イッパン</t>
    </rPh>
    <rPh sb="4" eb="6">
      <t>コウキョウ</t>
    </rPh>
    <rPh sb="6" eb="8">
      <t>ジギョウ</t>
    </rPh>
    <phoneticPr fontId="8"/>
  </si>
  <si>
    <t>　　公営住宅建設</t>
    <rPh sb="2" eb="4">
      <t>コウエイ</t>
    </rPh>
    <rPh sb="4" eb="6">
      <t>ジュウタク</t>
    </rPh>
    <rPh sb="6" eb="8">
      <t>ケンセツ</t>
    </rPh>
    <phoneticPr fontId="8"/>
  </si>
  <si>
    <t>　　災害復旧</t>
    <rPh sb="2" eb="4">
      <t>サイガイ</t>
    </rPh>
    <rPh sb="4" eb="6">
      <t>フッキュウ</t>
    </rPh>
    <phoneticPr fontId="8"/>
  </si>
  <si>
    <t>　　教育・福祉施設</t>
    <rPh sb="2" eb="4">
      <t>キョウイク</t>
    </rPh>
    <rPh sb="5" eb="7">
      <t>フクシ</t>
    </rPh>
    <rPh sb="7" eb="9">
      <t>シセツ</t>
    </rPh>
    <phoneticPr fontId="8"/>
  </si>
  <si>
    <t>　　一般単独事業</t>
    <rPh sb="2" eb="4">
      <t>イッパン</t>
    </rPh>
    <rPh sb="4" eb="6">
      <t>タンドク</t>
    </rPh>
    <rPh sb="6" eb="8">
      <t>ジギョウ</t>
    </rPh>
    <phoneticPr fontId="8"/>
  </si>
  <si>
    <t>　　その他</t>
    <rPh sb="4" eb="5">
      <t>ホカ</t>
    </rPh>
    <phoneticPr fontId="8"/>
  </si>
  <si>
    <t>【特別分】</t>
    <rPh sb="1" eb="3">
      <t>トクベツ</t>
    </rPh>
    <rPh sb="3" eb="4">
      <t>ブン</t>
    </rPh>
    <phoneticPr fontId="8"/>
  </si>
  <si>
    <t>　　臨時財政対策債</t>
    <rPh sb="2" eb="4">
      <t>リンジ</t>
    </rPh>
    <rPh sb="4" eb="6">
      <t>ザイセイ</t>
    </rPh>
    <rPh sb="6" eb="8">
      <t>タイサク</t>
    </rPh>
    <rPh sb="8" eb="9">
      <t>サイ</t>
    </rPh>
    <phoneticPr fontId="10"/>
  </si>
  <si>
    <t>　　減税補てん債</t>
    <rPh sb="2" eb="4">
      <t>ゲンゼイ</t>
    </rPh>
    <rPh sb="4" eb="5">
      <t>ホ</t>
    </rPh>
    <rPh sb="7" eb="8">
      <t>サイ</t>
    </rPh>
    <phoneticPr fontId="10"/>
  </si>
  <si>
    <t>　　退職手当債</t>
    <rPh sb="2" eb="4">
      <t>タイショク</t>
    </rPh>
    <rPh sb="4" eb="6">
      <t>テアテ</t>
    </rPh>
    <rPh sb="6" eb="7">
      <t>サイ</t>
    </rPh>
    <phoneticPr fontId="10"/>
  </si>
  <si>
    <t>　　その他</t>
    <rPh sb="4" eb="5">
      <t>タ</t>
    </rPh>
    <phoneticPr fontId="10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</si>
  <si>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3"/>
  </si>
  <si>
    <t>1.5％以下</t>
    <rPh sb="4" eb="6">
      <t>イカ</t>
    </rPh>
    <phoneticPr fontId="9"/>
  </si>
  <si>
    <t>1.5％超
2.0％以下</t>
    <rPh sb="4" eb="5">
      <t>チョウ</t>
    </rPh>
    <rPh sb="10" eb="12">
      <t>イカ</t>
    </rPh>
    <phoneticPr fontId="9"/>
  </si>
  <si>
    <t>2.0％超
2.5％以下</t>
    <rPh sb="4" eb="5">
      <t>チョウ</t>
    </rPh>
    <rPh sb="10" eb="12">
      <t>イカ</t>
    </rPh>
    <phoneticPr fontId="9"/>
  </si>
  <si>
    <t>2.5％超
3.0％以下</t>
    <rPh sb="4" eb="5">
      <t>チョウ</t>
    </rPh>
    <rPh sb="10" eb="12">
      <t>イカ</t>
    </rPh>
    <phoneticPr fontId="9"/>
  </si>
  <si>
    <t>3.0％超
3.5％以下</t>
    <rPh sb="4" eb="5">
      <t>チョウ</t>
    </rPh>
    <rPh sb="10" eb="12">
      <t>イカ</t>
    </rPh>
    <phoneticPr fontId="9"/>
  </si>
  <si>
    <t>3.5％超
4.0％以下</t>
    <rPh sb="4" eb="5">
      <t>チョウ</t>
    </rPh>
    <rPh sb="10" eb="12">
      <t>イカ</t>
    </rPh>
    <phoneticPr fontId="9"/>
  </si>
  <si>
    <t>4.0％超</t>
    <rPh sb="4" eb="5">
      <t>チョウ</t>
    </rPh>
    <phoneticPr fontId="9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</si>
  <si>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9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</si>
  <si>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3"/>
  </si>
  <si>
    <t>１年以内</t>
    <rPh sb="1" eb="2">
      <t>ネン</t>
    </rPh>
    <rPh sb="2" eb="4">
      <t>イナイ</t>
    </rPh>
    <phoneticPr fontId="3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</si>
  <si>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3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</si>
  <si>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3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</si>
  <si>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3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</si>
  <si>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3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</si>
  <si>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3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</si>
  <si>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3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</si>
  <si>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3"/>
  </si>
  <si>
    <t>20年超</t>
    <rPh sb="2" eb="3">
      <t>ネン</t>
    </rPh>
    <rPh sb="3" eb="4">
      <t>チョウ</t>
    </rPh>
    <phoneticPr fontId="3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</si>
  <si>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3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</si>
  <si>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9"/>
  </si>
  <si>
    <t>契約条項の概要</t>
    <rPh sb="0" eb="2">
      <t>ケイヤク</t>
    </rPh>
    <rPh sb="2" eb="4">
      <t>ジョウコウ</t>
    </rPh>
    <rPh sb="5" eb="7">
      <t>ガイヨウ</t>
    </rPh>
    <phoneticPr fontId="9"/>
  </si>
  <si>
    <t>⑤引当金の明細</t>
    <rPh sb="1" eb="4">
      <t>ヒキアテキン</t>
    </rPh>
    <rPh sb="5" eb="7">
      <t>メイサイ</t>
    </rPh>
    <phoneticPr fontId="8"/>
  </si>
  <si>
    <t>区分</t>
    <rPh sb="0" eb="2">
      <t>クブン</t>
    </rPh>
    <phoneticPr fontId="3"/>
  </si>
  <si>
    <t>前年度末残高</t>
    <rPh sb="0" eb="3">
      <t>ゼンネンド</t>
    </rPh>
    <rPh sb="3" eb="4">
      <t>マツ</t>
    </rPh>
    <rPh sb="4" eb="6">
      <t>ザンダカ</t>
    </rPh>
    <phoneticPr fontId="3"/>
  </si>
  <si>
    <t>本年度増加額</t>
    <rPh sb="0" eb="3">
      <t>ホンネンド</t>
    </rPh>
    <rPh sb="3" eb="5">
      <t>ゾウカ</t>
    </rPh>
    <rPh sb="5" eb="6">
      <t>ガク</t>
    </rPh>
    <phoneticPr fontId="3"/>
  </si>
  <si>
    <t>本年度減少額</t>
    <rPh sb="0" eb="3">
      <t>ホンネンド</t>
    </rPh>
    <rPh sb="3" eb="6">
      <t>ゲンショウガク</t>
    </rPh>
    <phoneticPr fontId="3"/>
  </si>
  <si>
    <t>本年度末残高</t>
    <rPh sb="0" eb="3">
      <t>ホンネンド</t>
    </rPh>
    <rPh sb="3" eb="4">
      <t>マツ</t>
    </rPh>
    <rPh sb="4" eb="6">
      <t>ザンダカ</t>
    </rPh>
    <phoneticPr fontId="3"/>
  </si>
  <si>
    <t>目的使用</t>
    <rPh sb="0" eb="2">
      <t>モクテキ</t>
    </rPh>
    <rPh sb="2" eb="4">
      <t>シヨウ</t>
    </rPh>
    <phoneticPr fontId="8"/>
  </si>
  <si>
    <t>その他</t>
    <rPh sb="2" eb="3">
      <t>タ</t>
    </rPh>
    <phoneticPr fontId="8"/>
  </si>
  <si>
    <t>金額</t>
    <rPh sb="0" eb="2">
      <t>キンガク</t>
    </rPh>
    <phoneticPr fontId="8"/>
  </si>
  <si>
    <t>計</t>
    <rPh sb="0" eb="1">
      <t>ケイ</t>
    </rPh>
    <phoneticPr fontId="8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</si>
  <si>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8"/>
  </si>
  <si>
    <t>（１）財源の明細</t>
    <rPh sb="3" eb="5">
      <t>ザイゲン</t>
    </rPh>
    <rPh sb="6" eb="8">
      <t>メイサイ</t>
    </rPh>
    <phoneticPr fontId="8"/>
  </si>
  <si>
    <t>会計</t>
    <rPh sb="0" eb="2">
      <t>カイケイ</t>
    </rPh>
    <phoneticPr fontId="3"/>
  </si>
  <si>
    <t>財源の内容</t>
    <rPh sb="0" eb="2">
      <t>ザイゲン</t>
    </rPh>
    <rPh sb="3" eb="5">
      <t>ナイヨウ</t>
    </rPh>
    <phoneticPr fontId="3"/>
  </si>
  <si>
    <t>小計</t>
    <rPh sb="0" eb="2">
      <t>ショウケイ</t>
    </rPh>
    <phoneticPr fontId="3"/>
  </si>
  <si>
    <t>（２）財源情報の明細</t>
    <rPh sb="3" eb="5">
      <t>ザイゲン</t>
    </rPh>
    <rPh sb="5" eb="7">
      <t>ジョウホウ</t>
    </rPh>
    <rPh sb="8" eb="10">
      <t>メイサイ</t>
    </rPh>
    <phoneticPr fontId="8"/>
  </si>
  <si>
    <t>内訳</t>
    <rPh sb="0" eb="2">
      <t>ウチワケ</t>
    </rPh>
    <phoneticPr fontId="8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</si>
  <si>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8"/>
  </si>
  <si>
    <t>地方債</t>
    <rPh sb="0" eb="3">
      <t>チホウサイ</t>
    </rPh>
    <phoneticPr fontId="8"/>
  </si>
  <si>
    <t>税収等</t>
    <rPh sb="0" eb="3">
      <t>ゼイシュウナド</t>
    </rPh>
    <phoneticPr fontId="8"/>
  </si>
  <si>
    <t>その他</t>
    <rPh sb="2" eb="3">
      <t>ホカ</t>
    </rPh>
    <phoneticPr fontId="8"/>
  </si>
  <si>
    <t>純行政コスト</t>
    <rPh sb="0" eb="1">
      <t>ジュン</t>
    </rPh>
    <rPh sb="1" eb="3">
      <t>ギョウセイ</t>
    </rPh>
    <phoneticPr fontId="8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</si>
  <si>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8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</si>
  <si>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8"/>
  </si>
  <si>
    <t>（１）資金の明細</t>
    <rPh sb="3" eb="5">
      <t>シキン</t>
    </rPh>
    <rPh sb="6" eb="8">
      <t>メイサイ</t>
    </rPh>
    <phoneticPr fontId="8"/>
  </si>
  <si>
    <t>市場価格のないもののうち連結対象団体（会計）に対するもの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3" eb="24">
      <t>タイ</t>
    </rPh>
    <phoneticPr fontId="8"/>
  </si>
  <si>
    <t>市場価格のないもののうち連結対象団体（会計）以外に対するもの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2" eb="24">
      <t>イガイ</t>
    </rPh>
    <rPh sb="25" eb="26">
      <t>タイ</t>
    </rPh>
    <phoneticPr fontId="8"/>
  </si>
  <si>
    <t>純資産変動計算書
純行政コストの合計</t>
    <rPh sb="0" eb="3">
      <t>ジュンシサン</t>
    </rPh>
    <rPh sb="3" eb="5">
      <t>ヘンドウ</t>
    </rPh>
    <rPh sb="5" eb="8">
      <t>ケイサンショ</t>
    </rPh>
    <rPh sb="9" eb="10">
      <t>ジュン</t>
    </rPh>
    <rPh sb="10" eb="12">
      <t>ギョウセイ</t>
    </rPh>
    <rPh sb="16" eb="18">
      <t>ゴウケイ</t>
    </rPh>
    <phoneticPr fontId="3"/>
  </si>
  <si>
    <t>純資産変動計算書
有形固定資産等の増加
固定資産等形成分</t>
    <rPh sb="0" eb="3">
      <t>ジュンシサン</t>
    </rPh>
    <rPh sb="3" eb="5">
      <t>ヘンドウ</t>
    </rPh>
    <rPh sb="5" eb="8">
      <t>ケイサンショ</t>
    </rPh>
    <rPh sb="20" eb="22">
      <t>コテイ</t>
    </rPh>
    <rPh sb="22" eb="24">
      <t>シサン</t>
    </rPh>
    <rPh sb="24" eb="25">
      <t>ナド</t>
    </rPh>
    <rPh sb="25" eb="27">
      <t>ケイセイ</t>
    </rPh>
    <rPh sb="27" eb="28">
      <t>ブン</t>
    </rPh>
    <phoneticPr fontId="3"/>
  </si>
  <si>
    <t>純資産変動計算書
貸付金・基金等の増加
固定資産等形成分</t>
    <rPh sb="0" eb="3">
      <t>ジュンシサン</t>
    </rPh>
    <rPh sb="3" eb="5">
      <t>ヘンドウ</t>
    </rPh>
    <rPh sb="5" eb="8">
      <t>ケイサンショ</t>
    </rPh>
    <rPh sb="20" eb="22">
      <t>コテイ</t>
    </rPh>
    <rPh sb="22" eb="24">
      <t>シサン</t>
    </rPh>
    <rPh sb="24" eb="25">
      <t>ナド</t>
    </rPh>
    <rPh sb="25" eb="27">
      <t>ケイセイ</t>
    </rPh>
    <rPh sb="27" eb="28">
      <t>ブン</t>
    </rPh>
    <phoneticPr fontId="3"/>
  </si>
  <si>
    <t>純資産変動計算書
その他の合計</t>
    <rPh sb="0" eb="3">
      <t>ジュンシサン</t>
    </rPh>
    <rPh sb="3" eb="5">
      <t>ヘンドウ</t>
    </rPh>
    <rPh sb="5" eb="8">
      <t>ケイサンショ</t>
    </rPh>
    <rPh sb="11" eb="12">
      <t>タ</t>
    </rPh>
    <rPh sb="13" eb="15">
      <t>ゴウケイ</t>
    </rPh>
    <phoneticPr fontId="3"/>
  </si>
  <si>
    <t>４．資金収支計算書の内容に関する明細</t>
    <phoneticPr fontId="3"/>
  </si>
  <si>
    <t>本年度末残高</t>
    <rPh sb="0" eb="3">
      <t>ホンネンド</t>
    </rPh>
    <rPh sb="3" eb="4">
      <t>マツ</t>
    </rPh>
    <rPh sb="4" eb="6">
      <t>ザンダカ</t>
    </rPh>
    <phoneticPr fontId="8"/>
  </si>
  <si>
    <t>現金</t>
    <rPh sb="0" eb="2">
      <t>ゲンキン</t>
    </rPh>
    <phoneticPr fontId="8"/>
  </si>
  <si>
    <t>要求払預金</t>
    <rPh sb="0" eb="2">
      <t>ヨウキュウ</t>
    </rPh>
    <rPh sb="2" eb="3">
      <t>バラ</t>
    </rPh>
    <rPh sb="3" eb="5">
      <t>ヨキン</t>
    </rPh>
    <phoneticPr fontId="8"/>
  </si>
  <si>
    <t>短期投資</t>
    <rPh sb="0" eb="2">
      <t>タンキ</t>
    </rPh>
    <rPh sb="2" eb="4">
      <t>トウシ</t>
    </rPh>
    <phoneticPr fontId="8"/>
  </si>
  <si>
    <t>判定</t>
    <rPh sb="0" eb="2">
      <t>ハンテイ</t>
    </rPh>
    <phoneticPr fontId="3"/>
  </si>
  <si>
    <t>合計
(貸借対照表計上額)</t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3"/>
  </si>
  <si>
    <t>固定資産</t>
    <rPh sb="0" eb="2">
      <t>コテイ</t>
    </rPh>
    <rPh sb="2" eb="4">
      <t>シサン</t>
    </rPh>
    <phoneticPr fontId="3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</si>
  <si>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3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</si>
  <si>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3"/>
  </si>
  <si>
    <t>流動資産</t>
    <rPh sb="0" eb="2">
      <t>リュウドウ</t>
    </rPh>
    <rPh sb="2" eb="4">
      <t>シサン</t>
    </rPh>
    <phoneticPr fontId="3"/>
  </si>
  <si>
    <t>固定負債</t>
    <rPh sb="0" eb="2">
      <t>コテイ</t>
    </rPh>
    <rPh sb="2" eb="4">
      <t>フサイ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</si>
  <si>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3"/>
  </si>
  <si>
    <t>損失補償等引当金</t>
    <rPh sb="0" eb="2">
      <t>ソンシツ</t>
    </rPh>
    <rPh sb="2" eb="5">
      <t>ホショウトウ</t>
    </rPh>
    <rPh sb="5" eb="7">
      <t>ヒキアテ</t>
    </rPh>
    <rPh sb="7" eb="8">
      <t>キン</t>
    </rPh>
    <phoneticPr fontId="3"/>
  </si>
  <si>
    <t>流動負債</t>
    <rPh sb="0" eb="2">
      <t>リュウドウ</t>
    </rPh>
    <rPh sb="2" eb="4">
      <t>フサイ</t>
    </rPh>
    <phoneticPr fontId="3"/>
  </si>
  <si>
    <t>賞与等引当金</t>
    <rPh sb="0" eb="3">
      <t>ショウヨトウ</t>
    </rPh>
    <rPh sb="3" eb="5">
      <t>ヒキアテ</t>
    </rPh>
    <rPh sb="5" eb="6">
      <t>キン</t>
    </rPh>
    <phoneticPr fontId="3"/>
  </si>
  <si>
    <t>合計行開始</t>
  </si>
  <si>
    <t>合計行開始</t>
    <phoneticPr fontId="3"/>
  </si>
  <si>
    <t>合計行終了</t>
    <rPh sb="3" eb="5">
      <t>シュウリョウ</t>
    </rPh>
    <phoneticPr fontId="3"/>
  </si>
  <si>
    <t>合計行開始</t>
    <rPh sb="0" eb="2">
      <t>ゴウケイ</t>
    </rPh>
    <rPh sb="2" eb="3">
      <t>ギョウ</t>
    </rPh>
    <rPh sb="3" eb="5">
      <t>カイシ</t>
    </rPh>
    <phoneticPr fontId="3"/>
  </si>
  <si>
    <t>合計行終了</t>
    <rPh sb="0" eb="2">
      <t>ゴウケイ</t>
    </rPh>
    <rPh sb="2" eb="3">
      <t>ギョウ</t>
    </rPh>
    <rPh sb="3" eb="5">
      <t>シュウリョウ</t>
    </rPh>
    <phoneticPr fontId="3"/>
  </si>
  <si>
    <t>-</t>
    <phoneticPr fontId="3"/>
  </si>
  <si>
    <t>他団体への公共施設等整備補助金等_x000D_
(所有外資産分）</t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</si>
  <si>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25"/>
  </si>
  <si>
    <t>（１）補助金等の明細</t>
    <rPh sb="3" eb="7">
      <t>ホジョキンナド</t>
    </rPh>
    <rPh sb="8" eb="10">
      <t>メイサイ</t>
    </rPh>
    <phoneticPr fontId="25"/>
  </si>
  <si>
    <t>区分</t>
    <rPh sb="0" eb="2">
      <t>クブン</t>
    </rPh>
    <phoneticPr fontId="25"/>
  </si>
  <si>
    <t>名称</t>
    <rPh sb="0" eb="2">
      <t>メイショウ</t>
    </rPh>
    <phoneticPr fontId="25"/>
  </si>
  <si>
    <t>相手先</t>
    <rPh sb="0" eb="3">
      <t>アイテサキ</t>
    </rPh>
    <phoneticPr fontId="25"/>
  </si>
  <si>
    <t>金額</t>
    <rPh sb="0" eb="2">
      <t>キンガク</t>
    </rPh>
    <phoneticPr fontId="25"/>
  </si>
  <si>
    <t>支出目的</t>
    <rPh sb="0" eb="2">
      <t>シシュツ</t>
    </rPh>
    <rPh sb="2" eb="4">
      <t>モクテキ</t>
    </rPh>
    <phoneticPr fontId="25"/>
  </si>
  <si>
    <t>計</t>
    <rPh sb="0" eb="1">
      <t>ケイ</t>
    </rPh>
    <phoneticPr fontId="25"/>
  </si>
  <si>
    <t>合計</t>
    <rPh sb="0" eb="2">
      <t>ゴウケイ</t>
    </rPh>
    <phoneticPr fontId="25"/>
  </si>
  <si>
    <t>国県等補助金</t>
    <phoneticPr fontId="3"/>
  </si>
  <si>
    <t>資本的
補助金</t>
    <phoneticPr fontId="3"/>
  </si>
  <si>
    <t>経常的
補助金</t>
    <phoneticPr fontId="3"/>
  </si>
  <si>
    <t>株券（株式会社埼玉西部
食品流通センター）</t>
    <rPh sb="0" eb="2">
      <t>カブケン</t>
    </rPh>
    <rPh sb="3" eb="7">
      <t>カブシキガイシャ</t>
    </rPh>
    <rPh sb="7" eb="9">
      <t>サイタマ</t>
    </rPh>
    <rPh sb="9" eb="11">
      <t>セイブ</t>
    </rPh>
    <rPh sb="12" eb="14">
      <t>ショクヒン</t>
    </rPh>
    <rPh sb="14" eb="16">
      <t>リュウツウ</t>
    </rPh>
    <phoneticPr fontId="5"/>
  </si>
  <si>
    <t>株券（株式会社ジェイコム
さいたま）</t>
    <rPh sb="0" eb="2">
      <t>カブケン</t>
    </rPh>
    <rPh sb="3" eb="7">
      <t>カブシキガイシャ</t>
    </rPh>
    <phoneticPr fontId="5"/>
  </si>
  <si>
    <t>地方公共団体金融機構
出資金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1" eb="14">
      <t>シュッシキン</t>
    </rPh>
    <phoneticPr fontId="5"/>
  </si>
  <si>
    <t>財団法人埼玉伝統工芸
協会出捐金</t>
    <rPh sb="0" eb="2">
      <t>ザイダン</t>
    </rPh>
    <rPh sb="2" eb="4">
      <t>ホウジン</t>
    </rPh>
    <rPh sb="4" eb="6">
      <t>サイタマ</t>
    </rPh>
    <rPh sb="6" eb="8">
      <t>デントウ</t>
    </rPh>
    <rPh sb="8" eb="10">
      <t>コウゲイ</t>
    </rPh>
    <rPh sb="11" eb="13">
      <t>キョウカイ</t>
    </rPh>
    <rPh sb="13" eb="16">
      <t>シュツエンキン</t>
    </rPh>
    <phoneticPr fontId="5"/>
  </si>
  <si>
    <t>財政調整基金</t>
    <rPh sb="0" eb="2">
      <t>ザイセイ</t>
    </rPh>
    <rPh sb="2" eb="4">
      <t>チョウセイ</t>
    </rPh>
    <rPh sb="4" eb="6">
      <t>キキン</t>
    </rPh>
    <phoneticPr fontId="2"/>
  </si>
  <si>
    <t>入学準備金貸付基金</t>
    <rPh sb="0" eb="2">
      <t>ニュウガク</t>
    </rPh>
    <rPh sb="2" eb="5">
      <t>ジュンビキン</t>
    </rPh>
    <rPh sb="5" eb="7">
      <t>カシツケ</t>
    </rPh>
    <rPh sb="7" eb="9">
      <t>キキン</t>
    </rPh>
    <phoneticPr fontId="3"/>
  </si>
  <si>
    <t>福祉資金貸付基金</t>
    <rPh sb="0" eb="2">
      <t>フクシ</t>
    </rPh>
    <rPh sb="2" eb="4">
      <t>シキン</t>
    </rPh>
    <rPh sb="4" eb="6">
      <t>カシツケ</t>
    </rPh>
    <rPh sb="6" eb="8">
      <t>キキン</t>
    </rPh>
    <phoneticPr fontId="3"/>
  </si>
  <si>
    <t>交通遺児奨学基金</t>
    <rPh sb="0" eb="2">
      <t>コウツウ</t>
    </rPh>
    <rPh sb="2" eb="4">
      <t>イジ</t>
    </rPh>
    <rPh sb="4" eb="6">
      <t>ショウガク</t>
    </rPh>
    <rPh sb="6" eb="8">
      <t>キキン</t>
    </rPh>
    <phoneticPr fontId="3"/>
  </si>
  <si>
    <t>土地開発基金</t>
    <rPh sb="0" eb="2">
      <t>トチ</t>
    </rPh>
    <rPh sb="2" eb="4">
      <t>カイハツ</t>
    </rPh>
    <rPh sb="4" eb="6">
      <t>キキン</t>
    </rPh>
    <phoneticPr fontId="3"/>
  </si>
  <si>
    <t>緑の基金</t>
    <rPh sb="0" eb="1">
      <t>ミドリ</t>
    </rPh>
    <rPh sb="2" eb="4">
      <t>キキン</t>
    </rPh>
    <phoneticPr fontId="3"/>
  </si>
  <si>
    <t>道路整備基金</t>
    <rPh sb="0" eb="2">
      <t>ドウロ</t>
    </rPh>
    <rPh sb="2" eb="4">
      <t>セイビ</t>
    </rPh>
    <rPh sb="4" eb="6">
      <t>キキン</t>
    </rPh>
    <phoneticPr fontId="3"/>
  </si>
  <si>
    <t>中心市街地再開発整備基金</t>
    <rPh sb="0" eb="2">
      <t>チュウシン</t>
    </rPh>
    <rPh sb="2" eb="5">
      <t>シガイチ</t>
    </rPh>
    <rPh sb="5" eb="8">
      <t>サイカイハツ</t>
    </rPh>
    <rPh sb="8" eb="10">
      <t>セイビ</t>
    </rPh>
    <rPh sb="10" eb="12">
      <t>キキン</t>
    </rPh>
    <phoneticPr fontId="3"/>
  </si>
  <si>
    <t>施設整備基金</t>
    <rPh sb="0" eb="2">
      <t>シセツ</t>
    </rPh>
    <rPh sb="2" eb="4">
      <t>セイビ</t>
    </rPh>
    <rPh sb="4" eb="6">
      <t>キキン</t>
    </rPh>
    <phoneticPr fontId="3"/>
  </si>
  <si>
    <t>ふるさと応援基金</t>
    <rPh sb="4" eb="6">
      <t>オウエン</t>
    </rPh>
    <rPh sb="6" eb="8">
      <t>キキン</t>
    </rPh>
    <phoneticPr fontId="3"/>
  </si>
  <si>
    <t>地域産業活性化基金</t>
    <rPh sb="0" eb="2">
      <t>チイキ</t>
    </rPh>
    <rPh sb="2" eb="4">
      <t>サンギョウ</t>
    </rPh>
    <rPh sb="4" eb="7">
      <t>カッセイカ</t>
    </rPh>
    <rPh sb="7" eb="9">
      <t>キキン</t>
    </rPh>
    <phoneticPr fontId="3"/>
  </si>
  <si>
    <t>小・中学生文化スポーツ
振興基金</t>
    <rPh sb="0" eb="1">
      <t>ショウ</t>
    </rPh>
    <rPh sb="2" eb="5">
      <t>チュウガクセイ</t>
    </rPh>
    <rPh sb="5" eb="7">
      <t>ブンカ</t>
    </rPh>
    <rPh sb="12" eb="14">
      <t>シンコウ</t>
    </rPh>
    <rPh sb="14" eb="16">
      <t>キキン</t>
    </rPh>
    <phoneticPr fontId="3"/>
  </si>
  <si>
    <t>向日葵会</t>
    <rPh sb="0" eb="3">
      <t>ヒマワリ</t>
    </rPh>
    <rPh sb="3" eb="4">
      <t>カイ</t>
    </rPh>
    <phoneticPr fontId="2"/>
  </si>
  <si>
    <t>若狭会</t>
    <rPh sb="0" eb="2">
      <t>ワカサ</t>
    </rPh>
    <rPh sb="2" eb="3">
      <t>カイ</t>
    </rPh>
    <phoneticPr fontId="2"/>
  </si>
  <si>
    <t>桑の実会</t>
    <rPh sb="0" eb="1">
      <t>クワ</t>
    </rPh>
    <rPh sb="2" eb="3">
      <t>ミ</t>
    </rPh>
    <rPh sb="3" eb="4">
      <t>カイ</t>
    </rPh>
    <phoneticPr fontId="2"/>
  </si>
  <si>
    <t>さやまが丘保育の会（あかね風）</t>
    <rPh sb="4" eb="5">
      <t>オカ</t>
    </rPh>
    <rPh sb="5" eb="7">
      <t>ホイク</t>
    </rPh>
    <rPh sb="8" eb="9">
      <t>カイ</t>
    </rPh>
    <rPh sb="13" eb="14">
      <t>カゼ</t>
    </rPh>
    <phoneticPr fontId="2"/>
  </si>
  <si>
    <t>さやまが丘保育の会（あかね虹）</t>
    <rPh sb="4" eb="5">
      <t>オカ</t>
    </rPh>
    <rPh sb="5" eb="7">
      <t>ホイク</t>
    </rPh>
    <rPh sb="8" eb="9">
      <t>カイ</t>
    </rPh>
    <rPh sb="13" eb="14">
      <t>ニジ</t>
    </rPh>
    <phoneticPr fontId="2"/>
  </si>
  <si>
    <t>みのり会</t>
    <rPh sb="3" eb="4">
      <t>カイ</t>
    </rPh>
    <phoneticPr fontId="2"/>
  </si>
  <si>
    <t>陽明福祉会</t>
    <rPh sb="0" eb="2">
      <t>ヨウメイ</t>
    </rPh>
    <rPh sb="2" eb="4">
      <t>フクシ</t>
    </rPh>
    <rPh sb="4" eb="5">
      <t>カイ</t>
    </rPh>
    <phoneticPr fontId="2"/>
  </si>
  <si>
    <t>光輪会</t>
    <rPh sb="0" eb="1">
      <t>ヒカ</t>
    </rPh>
    <rPh sb="1" eb="2">
      <t>ワ</t>
    </rPh>
    <rPh sb="2" eb="3">
      <t>カイ</t>
    </rPh>
    <phoneticPr fontId="2"/>
  </si>
  <si>
    <t>博寿会</t>
    <rPh sb="0" eb="1">
      <t>ハク</t>
    </rPh>
    <rPh sb="1" eb="2">
      <t>ジュ</t>
    </rPh>
    <rPh sb="2" eb="3">
      <t>カイ</t>
    </rPh>
    <phoneticPr fontId="2"/>
  </si>
  <si>
    <t>㈱埼玉西部食品流通センター</t>
    <rPh sb="1" eb="3">
      <t>サイタマ</t>
    </rPh>
    <rPh sb="3" eb="5">
      <t>セイブ</t>
    </rPh>
    <rPh sb="5" eb="7">
      <t>ショクヒン</t>
    </rPh>
    <rPh sb="7" eb="9">
      <t>リュウツウ</t>
    </rPh>
    <phoneticPr fontId="6"/>
  </si>
  <si>
    <t>市民税</t>
    <rPh sb="0" eb="3">
      <t>シミンゼイ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</si>
  <si>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</si>
  <si>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</si>
  <si>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市たばこ税</t>
    <rPh sb="0" eb="1">
      <t>シ</t>
    </rPh>
    <rPh sb="4" eb="5">
      <t>ゼイ</t>
    </rPh>
    <phoneticPr fontId="3"/>
  </si>
  <si>
    <t>特別土地保有税</t>
    <rPh sb="0" eb="2">
      <t>トクベツ</t>
    </rPh>
    <rPh sb="2" eb="4">
      <t>トチ</t>
    </rPh>
    <rPh sb="4" eb="7">
      <t>ホユウゼイ</t>
    </rPh>
    <phoneticPr fontId="3"/>
  </si>
  <si>
    <t>事業所税</t>
    <rPh sb="0" eb="3">
      <t>ジギョウショ</t>
    </rPh>
    <rPh sb="3" eb="4">
      <t>ゼイ</t>
    </rPh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</si>
  <si>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</si>
  <si>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諸収入</t>
    <rPh sb="0" eb="1">
      <t>ショ</t>
    </rPh>
    <rPh sb="1" eb="3">
      <t>シュウニュウ</t>
    </rPh>
    <phoneticPr fontId="3"/>
  </si>
  <si>
    <t>分担金及び負担金</t>
    <rPh sb="0" eb="3">
      <t>ブンタンキン</t>
    </rPh>
    <rPh sb="3" eb="4">
      <t>オヨ</t>
    </rPh>
    <rPh sb="5" eb="8">
      <t>フタンキン</t>
    </rPh>
    <phoneticPr fontId="3"/>
  </si>
  <si>
    <t>使用料及び手数料</t>
    <rPh sb="0" eb="2">
      <t>シヨウ</t>
    </rPh>
    <rPh sb="2" eb="3">
      <t>リョウ</t>
    </rPh>
    <rPh sb="3" eb="4">
      <t>オヨ</t>
    </rPh>
    <rPh sb="5" eb="8">
      <t>テスウリョウ</t>
    </rPh>
    <phoneticPr fontId="3"/>
  </si>
  <si>
    <t>*出力条件</t>
  </si>
  <si>
    <t>*出力帳票選択 ： 財務書類</t>
  </si>
  <si>
    <t>*団体区分 ： 一般会計等</t>
  </si>
  <si>
    <t>*団体／会計コード ：</t>
  </si>
  <si>
    <t>*出力範囲 ： 年次</t>
  </si>
  <si>
    <t>貸借対照表</t>
  </si>
  <si>
    <t>科目コード</t>
  </si>
  <si>
    <t>科目コー</t>
  </si>
  <si>
    <t>科目</t>
  </si>
  <si>
    <t>金額</t>
  </si>
  <si>
    <t>【資産の部】</t>
  </si>
  <si>
    <t>【負債の部】</t>
  </si>
  <si>
    <t>1020000</t>
  </si>
  <si>
    <t>1590000</t>
  </si>
  <si>
    <t>固定資産</t>
  </si>
  <si>
    <t>固定負債</t>
  </si>
  <si>
    <t>1030000</t>
  </si>
  <si>
    <t>1600000</t>
  </si>
  <si>
    <t>有形固定資産</t>
  </si>
  <si>
    <t>地方債</t>
  </si>
  <si>
    <t>1040000</t>
  </si>
  <si>
    <t>1610000</t>
  </si>
  <si>
    <t>事業用資産</t>
  </si>
  <si>
    <t>長期未払金</t>
  </si>
  <si>
    <t>1050000</t>
  </si>
  <si>
    <t>1620000</t>
  </si>
  <si>
    <t>土地</t>
  </si>
  <si>
    <t>退職手当引当金</t>
  </si>
  <si>
    <t>1060000</t>
  </si>
  <si>
    <t>1630000</t>
  </si>
  <si>
    <t>立木竹</t>
  </si>
  <si>
    <t>損失補償等引当金</t>
  </si>
  <si>
    <t>1070000</t>
  </si>
  <si>
    <t>1640000</t>
  </si>
  <si>
    <t>建物</t>
  </si>
  <si>
    <t>その他</t>
  </si>
  <si>
    <t>1080000</t>
  </si>
  <si>
    <t>1650000</t>
  </si>
  <si>
    <t>建物減価償却累計額</t>
  </si>
  <si>
    <t>流動負債</t>
  </si>
  <si>
    <t>1090000</t>
  </si>
  <si>
    <t>1660000</t>
  </si>
  <si>
    <t>工作物</t>
  </si>
  <si>
    <t>1年内償還予定地方債</t>
  </si>
  <si>
    <t>1100000</t>
  </si>
  <si>
    <t>1670000</t>
  </si>
  <si>
    <t>工作物減価償却累計額</t>
  </si>
  <si>
    <t>未払金</t>
  </si>
  <si>
    <t>1110000</t>
  </si>
  <si>
    <t>1680000</t>
  </si>
  <si>
    <t>船舶</t>
  </si>
  <si>
    <t>未払費用</t>
  </si>
  <si>
    <t>1120000</t>
  </si>
  <si>
    <t>1690000</t>
  </si>
  <si>
    <t>船舶減価償却累計額</t>
  </si>
  <si>
    <t>前受金</t>
  </si>
  <si>
    <t>1130000</t>
  </si>
  <si>
    <t>1700000</t>
  </si>
  <si>
    <t>浮標等</t>
  </si>
  <si>
    <t>前受収益</t>
  </si>
  <si>
    <t>1140000</t>
  </si>
  <si>
    <t>1710000</t>
  </si>
  <si>
    <t>浮標等減価償却累計額</t>
  </si>
  <si>
    <t>賞与等引当金</t>
  </si>
  <si>
    <t>1150000</t>
  </si>
  <si>
    <t>1720000</t>
  </si>
  <si>
    <t>航空機</t>
  </si>
  <si>
    <t>預り金</t>
  </si>
  <si>
    <t>1160000</t>
  </si>
  <si>
    <t>1730000</t>
  </si>
  <si>
    <t>航空機減価償却累計額</t>
  </si>
  <si>
    <t>1170000</t>
  </si>
  <si>
    <t>1580000</t>
  </si>
  <si>
    <t>負債合計</t>
  </si>
  <si>
    <t>1180000</t>
  </si>
  <si>
    <t>その他減価償却累計額</t>
  </si>
  <si>
    <t>【純資産の部】</t>
  </si>
  <si>
    <t>1190000</t>
  </si>
  <si>
    <t>1750000</t>
  </si>
  <si>
    <t>建設仮勘定</t>
  </si>
  <si>
    <t>固定資産等形成分</t>
  </si>
  <si>
    <t>1200000</t>
  </si>
  <si>
    <t>1760000</t>
  </si>
  <si>
    <t>インフラ資産</t>
  </si>
  <si>
    <t>余剰分（不足分）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</si>
  <si>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</si>
  <si>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</si>
  <si>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</si>
  <si>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</si>
  <si>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</si>
  <si>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</si>
  <si>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</si>
  <si>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</si>
  <si>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</si>
  <si>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</si>
  <si>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</si>
  <si>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</si>
  <si>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</si>
  <si>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</si>
  <si>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</si>
  <si>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</si>
  <si>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</si>
  <si>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</si>
  <si>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</si>
  <si>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</si>
  <si>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</si>
  <si>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</si>
  <si>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</si>
  <si>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</si>
  <si>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</si>
  <si>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</si>
  <si>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</si>
  <si>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</si>
  <si>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</si>
  <si>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</si>
  <si>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</si>
  <si>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</si>
  <si>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</si>
  <si>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</si>
  <si>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</si>
  <si>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</si>
  <si>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</si>
  <si>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</si>
  <si>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</si>
  <si>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</si>
  <si>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</si>
  <si>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</si>
  <si>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</si>
  <si>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</si>
  <si>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</si>
  <si>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</si>
  <si>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</si>
  <si>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</si>
  <si>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</si>
  <si>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</si>
  <si>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</si>
  <si>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</si>
  <si>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</si>
  <si>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</si>
  <si>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</si>
  <si>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1740000</t>
  </si>
  <si>
    <t>純資産合計</t>
  </si>
  <si>
    <t>1010000</t>
  </si>
  <si>
    <t>1570000</t>
  </si>
  <si>
    <t>資産合計</t>
  </si>
  <si>
    <t>負債及び純資産合計</t>
  </si>
  <si>
    <t>※ 下位項目との金額差は、単位未満の四捨五入によるものです。</t>
  </si>
  <si>
    <t>純資産変動計算書</t>
  </si>
  <si>
    <t>合計</t>
  </si>
  <si>
    <t>固定資産
等形成分</t>
  </si>
  <si>
    <t>余剰分
（不足分）</t>
  </si>
  <si>
    <t>他団体出資等分</t>
  </si>
  <si>
    <t>3010000</t>
  </si>
  <si>
    <t>前年度末純資産残高</t>
  </si>
  <si>
    <t>-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</si>
  <si>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</si>
  <si>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</si>
  <si>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</si>
  <si>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</si>
  <si>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</si>
  <si>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</si>
  <si>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</si>
  <si>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</si>
  <si>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</si>
  <si>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</si>
  <si>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</si>
  <si>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固定資産等の変動（内部変動）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</si>
  <si>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</si>
  <si>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</si>
  <si>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</si>
  <si>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</si>
  <si>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</si>
  <si>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</si>
  <si>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</si>
  <si>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</si>
  <si>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</si>
  <si>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</si>
  <si>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</si>
  <si>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</si>
  <si>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3140000</t>
  </si>
  <si>
    <t>3150000</t>
  </si>
  <si>
    <t>本年度純資産変動額</t>
  </si>
  <si>
    <t>3160000</t>
  </si>
  <si>
    <t>本年度末純資産残高</t>
  </si>
  <si>
    <t>行政コスト計算書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</si>
  <si>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</si>
  <si>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</si>
  <si>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</si>
  <si>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</si>
  <si>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</si>
  <si>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</si>
  <si>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</si>
  <si>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</si>
  <si>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</si>
  <si>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</si>
  <si>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</si>
  <si>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</si>
  <si>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</si>
  <si>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</si>
  <si>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</si>
  <si>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</si>
  <si>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</si>
  <si>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</si>
  <si>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</si>
  <si>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</si>
  <si>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</si>
  <si>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</si>
  <si>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</si>
  <si>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</si>
  <si>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</si>
  <si>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</si>
  <si>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</si>
  <si>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</si>
  <si>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</si>
  <si>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</si>
  <si>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</si>
  <si>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</si>
  <si>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</si>
  <si>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</si>
  <si>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</si>
  <si>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</si>
  <si>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</si>
  <si>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</si>
  <si>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</si>
  <si>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</si>
  <si>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</si>
  <si>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</si>
  <si>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</si>
  <si>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2010000</t>
  </si>
  <si>
    <t>純経常行政コスト</t>
  </si>
  <si>
    <t>2270000</t>
  </si>
  <si>
    <t>臨時損失</t>
  </si>
  <si>
    <t>2280000</t>
  </si>
  <si>
    <t>災害復旧事業費</t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</si>
  <si>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</si>
  <si>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</si>
  <si>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</si>
  <si>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</si>
  <si>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</si>
  <si>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</si>
  <si>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</si>
  <si>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</si>
  <si>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</si>
  <si>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</si>
  <si>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</si>
  <si>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</si>
  <si>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2260000</t>
  </si>
  <si>
    <t>純行政コスト</t>
  </si>
  <si>
    <t>資金収支計算書</t>
  </si>
  <si>
    <t>【業務活動収支】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</si>
  <si>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</si>
  <si>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</si>
  <si>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</si>
  <si>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</si>
  <si>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</si>
  <si>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</si>
  <si>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</si>
  <si>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</si>
  <si>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</si>
  <si>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</si>
  <si>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</si>
  <si>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</si>
  <si>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</si>
  <si>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</si>
  <si>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</si>
  <si>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</si>
  <si>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</si>
  <si>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</si>
  <si>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</si>
  <si>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</si>
  <si>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</si>
  <si>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</si>
  <si>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</si>
  <si>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</si>
  <si>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</si>
  <si>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</si>
  <si>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</si>
  <si>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</si>
  <si>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</si>
  <si>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</si>
  <si>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</si>
  <si>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</si>
  <si>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</si>
  <si>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</si>
  <si>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</si>
  <si>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</si>
  <si>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</si>
  <si>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</si>
  <si>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4010000</t>
  </si>
  <si>
    <t>業務活動収支</t>
  </si>
  <si>
    <t>【投資活動収支】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</si>
  <si>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</si>
  <si>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</si>
  <si>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</si>
  <si>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</si>
  <si>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</si>
  <si>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</si>
  <si>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</si>
  <si>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</si>
  <si>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</si>
  <si>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</si>
  <si>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</si>
  <si>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</si>
  <si>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</si>
  <si>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</si>
  <si>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</si>
  <si>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</si>
  <si>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</si>
  <si>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</si>
  <si>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</si>
  <si>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</si>
  <si>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</si>
  <si>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4220000</t>
  </si>
  <si>
    <t>投資活動収支</t>
  </si>
  <si>
    <t>【財務活動収支】</t>
  </si>
  <si>
    <t>4360000</t>
  </si>
  <si>
    <t>財務活動支出</t>
  </si>
  <si>
    <t>4370000</t>
  </si>
  <si>
    <t>地方債償還支出</t>
  </si>
  <si>
    <t>4380000</t>
  </si>
  <si>
    <t>4390000</t>
  </si>
  <si>
    <t>財務活動収入</t>
  </si>
  <si>
    <t>4400000</t>
  </si>
  <si>
    <t>地方債発行収入</t>
  </si>
  <si>
    <t>4410000</t>
  </si>
  <si>
    <t>4350000</t>
  </si>
  <si>
    <t>財務活動収支</t>
  </si>
  <si>
    <t>4420000</t>
  </si>
  <si>
    <t>本年度資金収支額</t>
  </si>
  <si>
    <t>4430000</t>
  </si>
  <si>
    <t>前年度末資金残高</t>
  </si>
  <si>
    <t>比例連結割合変更に伴う差額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</si>
  <si>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</si>
  <si>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</si>
  <si>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</si>
  <si>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</si>
  <si>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</si>
  <si>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</si>
  <si>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</si>
  <si>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</si>
  <si>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</si>
  <si>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</si>
  <si>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（単位：千円）</t>
    <rPh sb="1" eb="3">
      <t>タンイ</t>
    </rPh>
    <rPh sb="4" eb="5">
      <t>セン</t>
    </rPh>
    <rPh sb="5" eb="6">
      <t>エン</t>
    </rPh>
    <phoneticPr fontId="3"/>
  </si>
  <si>
    <t>該当なし</t>
    <rPh sb="0" eb="2">
      <t>ガイトウ</t>
    </rPh>
    <phoneticPr fontId="3"/>
  </si>
  <si>
    <t>（単位：千円）</t>
    <rPh sb="1" eb="3">
      <t>タンイ</t>
    </rPh>
    <rPh sb="4" eb="5">
      <t>セン</t>
    </rPh>
    <rPh sb="5" eb="6">
      <t>エン</t>
    </rPh>
    <phoneticPr fontId="8"/>
  </si>
  <si>
    <t>*出力金額単位 ： 千円</t>
  </si>
  <si>
    <t>（単位：千円）</t>
  </si>
  <si>
    <t>※</t>
  </si>
  <si>
    <t>（単位：千円）</t>
    <rPh sb="4" eb="5">
      <t>セン</t>
    </rPh>
    <phoneticPr fontId="3"/>
  </si>
  <si>
    <t>一般会計</t>
    <rPh sb="0" eb="2">
      <t>イッパン</t>
    </rPh>
    <rPh sb="2" eb="4">
      <t>カイケイ</t>
    </rPh>
    <phoneticPr fontId="3"/>
  </si>
  <si>
    <t>国庫支出金</t>
    <rPh sb="0" eb="2">
      <t>コッコ</t>
    </rPh>
    <rPh sb="2" eb="5">
      <t>シシュツキン</t>
    </rPh>
    <phoneticPr fontId="3"/>
  </si>
  <si>
    <t>県支出金</t>
    <rPh sb="0" eb="1">
      <t>ケン</t>
    </rPh>
    <rPh sb="1" eb="4">
      <t>シシュツキン</t>
    </rPh>
    <phoneticPr fontId="3"/>
  </si>
  <si>
    <t>市税</t>
    <rPh sb="0" eb="2">
      <t>シゼイ</t>
    </rPh>
    <phoneticPr fontId="3"/>
  </si>
  <si>
    <t>地方譲与税</t>
    <rPh sb="0" eb="2">
      <t>チホウ</t>
    </rPh>
    <rPh sb="2" eb="4">
      <t>ジョウヨ</t>
    </rPh>
    <rPh sb="4" eb="5">
      <t>ゼイ</t>
    </rPh>
    <phoneticPr fontId="3"/>
  </si>
  <si>
    <t>利子割交付金</t>
  </si>
  <si>
    <t>配当割交付金</t>
  </si>
  <si>
    <t>株式等譲渡所得割交付金</t>
  </si>
  <si>
    <t>地方消費税交付金</t>
  </si>
  <si>
    <t>ゴルフ場利用税交付金</t>
  </si>
  <si>
    <t>自動車取得税交付金</t>
  </si>
  <si>
    <t>国有提供施設等所在市町村助成交付金</t>
  </si>
  <si>
    <t>施設等所在市町村調整交付金</t>
  </si>
  <si>
    <t>地方特例交付金</t>
  </si>
  <si>
    <t>地方交付税</t>
  </si>
  <si>
    <t>交通安全対策特別交付金</t>
  </si>
  <si>
    <t>負担金</t>
    <rPh sb="0" eb="3">
      <t>フタンキン</t>
    </rPh>
    <phoneticPr fontId="3"/>
  </si>
  <si>
    <t>寄附金</t>
    <rPh sb="0" eb="3">
      <t>キフキン</t>
    </rPh>
    <phoneticPr fontId="3"/>
  </si>
  <si>
    <t>その他</t>
    <rPh sb="2" eb="3">
      <t>タ</t>
    </rPh>
    <phoneticPr fontId="3"/>
  </si>
  <si>
    <t>介護給付費</t>
  </si>
  <si>
    <t>訓練等給付費</t>
  </si>
  <si>
    <t>埼玉西部消防組合負担金</t>
  </si>
  <si>
    <t>その他の補助金等</t>
    <phoneticPr fontId="3"/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</si>
  <si>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3"/>
  </si>
  <si>
    <t>下水道事業負担金等</t>
    <phoneticPr fontId="3"/>
  </si>
  <si>
    <t>（単位：千円）</t>
    <rPh sb="1" eb="3">
      <t>タンイ</t>
    </rPh>
    <rPh sb="4" eb="5">
      <t>セン</t>
    </rPh>
    <rPh sb="5" eb="6">
      <t>エン</t>
    </rPh>
    <phoneticPr fontId="18"/>
  </si>
  <si>
    <t>株券（株式会社ワルツ
所沢）</t>
    <rPh sb="0" eb="2">
      <t>カブケン</t>
    </rPh>
    <rPh sb="3" eb="7">
      <t>カブシキガイシャ</t>
    </rPh>
    <rPh sb="11" eb="13">
      <t>トコロザワ</t>
    </rPh>
    <phoneticPr fontId="5"/>
  </si>
  <si>
    <t>所沢市土地開発公社
出資金</t>
    <rPh sb="0" eb="2">
      <t>トコロザワ</t>
    </rPh>
    <rPh sb="2" eb="3">
      <t>シ</t>
    </rPh>
    <rPh sb="3" eb="5">
      <t>トチ</t>
    </rPh>
    <rPh sb="5" eb="7">
      <t>カイハツ</t>
    </rPh>
    <rPh sb="7" eb="9">
      <t>コウシャ</t>
    </rPh>
    <rPh sb="10" eb="13">
      <t>シュッシキン</t>
    </rPh>
    <phoneticPr fontId="5"/>
  </si>
  <si>
    <t>公益財団法人所沢市
公共施設管理公社
出資金</t>
    <rPh sb="0" eb="2">
      <t>コウエキ</t>
    </rPh>
    <rPh sb="2" eb="4">
      <t>ザイダン</t>
    </rPh>
    <rPh sb="4" eb="6">
      <t>ホウジン</t>
    </rPh>
    <rPh sb="6" eb="8">
      <t>トコロザワ</t>
    </rPh>
    <rPh sb="8" eb="9">
      <t>シ</t>
    </rPh>
    <rPh sb="10" eb="12">
      <t>コウキョウ</t>
    </rPh>
    <rPh sb="12" eb="14">
      <t>シセツ</t>
    </rPh>
    <rPh sb="14" eb="16">
      <t>カンリ</t>
    </rPh>
    <rPh sb="16" eb="18">
      <t>コウシャ</t>
    </rPh>
    <rPh sb="19" eb="22">
      <t>シュッシキン</t>
    </rPh>
    <phoneticPr fontId="5"/>
  </si>
  <si>
    <t>公益財団法人所沢市
文化振興事業団
出捐金</t>
    <rPh sb="0" eb="2">
      <t>コウエキ</t>
    </rPh>
    <rPh sb="2" eb="4">
      <t>ザイダン</t>
    </rPh>
    <rPh sb="4" eb="6">
      <t>ホウジン</t>
    </rPh>
    <rPh sb="6" eb="8">
      <t>トコロザワ</t>
    </rPh>
    <rPh sb="8" eb="9">
      <t>シ</t>
    </rPh>
    <rPh sb="10" eb="12">
      <t>ブンカ</t>
    </rPh>
    <rPh sb="12" eb="14">
      <t>シンコウ</t>
    </rPh>
    <rPh sb="14" eb="17">
      <t>ジギョウダン</t>
    </rPh>
    <rPh sb="18" eb="21">
      <t>シュツエンキン</t>
    </rPh>
    <phoneticPr fontId="5"/>
  </si>
  <si>
    <t>株券（株式会社テレビ
埼玉）</t>
    <rPh sb="0" eb="2">
      <t>カブケン</t>
    </rPh>
    <rPh sb="3" eb="7">
      <t>カブシキガイシャ</t>
    </rPh>
    <rPh sb="11" eb="13">
      <t>サイタマ</t>
    </rPh>
    <phoneticPr fontId="5"/>
  </si>
  <si>
    <t>埼玉県信用保証協会
出捐金</t>
    <rPh sb="0" eb="2">
      <t>サイタマ</t>
    </rPh>
    <rPh sb="2" eb="3">
      <t>ケン</t>
    </rPh>
    <rPh sb="3" eb="5">
      <t>シンヨウ</t>
    </rPh>
    <rPh sb="5" eb="7">
      <t>ホショウ</t>
    </rPh>
    <rPh sb="7" eb="9">
      <t>キョウカイ</t>
    </rPh>
    <rPh sb="10" eb="11">
      <t>シュツ</t>
    </rPh>
    <rPh sb="11" eb="12">
      <t>エン</t>
    </rPh>
    <rPh sb="12" eb="13">
      <t>キン</t>
    </rPh>
    <phoneticPr fontId="5"/>
  </si>
  <si>
    <t>埼玉県農業信用基金
協会出資金</t>
    <rPh sb="0" eb="3">
      <t>サイタマケン</t>
    </rPh>
    <rPh sb="3" eb="5">
      <t>ノウギョウ</t>
    </rPh>
    <rPh sb="5" eb="7">
      <t>シンヨウ</t>
    </rPh>
    <rPh sb="7" eb="9">
      <t>キキン</t>
    </rPh>
    <rPh sb="10" eb="12">
      <t>キョウカイ</t>
    </rPh>
    <rPh sb="12" eb="15">
      <t>シュッシキン</t>
    </rPh>
    <phoneticPr fontId="5"/>
  </si>
  <si>
    <t>社団法人埼玉県農林
公社出資金</t>
    <rPh sb="0" eb="2">
      <t>シャダン</t>
    </rPh>
    <rPh sb="2" eb="4">
      <t>ホウジン</t>
    </rPh>
    <rPh sb="4" eb="7">
      <t>サイタマケン</t>
    </rPh>
    <rPh sb="7" eb="9">
      <t>ノウリン</t>
    </rPh>
    <rPh sb="10" eb="12">
      <t>コウシャ</t>
    </rPh>
    <rPh sb="12" eb="15">
      <t>シュッシキン</t>
    </rPh>
    <phoneticPr fontId="5"/>
  </si>
  <si>
    <t>財団法人埼玉県勤労者
福祉センター出捐金</t>
    <rPh sb="0" eb="2">
      <t>ザイダン</t>
    </rPh>
    <rPh sb="2" eb="4">
      <t>ホウジン</t>
    </rPh>
    <rPh sb="4" eb="7">
      <t>サイタマケン</t>
    </rPh>
    <rPh sb="7" eb="10">
      <t>キンロウシャ</t>
    </rPh>
    <rPh sb="11" eb="13">
      <t>フクシ</t>
    </rPh>
    <rPh sb="17" eb="20">
      <t>シュツエンキン</t>
    </rPh>
    <phoneticPr fontId="5"/>
  </si>
  <si>
    <t>ワルツ所沢共有組合
出資金</t>
    <rPh sb="3" eb="5">
      <t>トコロザワ</t>
    </rPh>
    <rPh sb="5" eb="7">
      <t>キョウユウ</t>
    </rPh>
    <rPh sb="7" eb="9">
      <t>クミアイ</t>
    </rPh>
    <rPh sb="10" eb="13">
      <t>シュッシキン</t>
    </rPh>
    <phoneticPr fontId="5"/>
  </si>
  <si>
    <t>マチごとエコタウン推進
基金</t>
    <rPh sb="9" eb="11">
      <t>スイシン</t>
    </rPh>
    <rPh sb="12" eb="14">
      <t>キキン</t>
    </rPh>
    <phoneticPr fontId="3"/>
  </si>
  <si>
    <t>なし</t>
    <phoneticPr fontId="3"/>
  </si>
  <si>
    <t>分担金・負担金</t>
    <rPh sb="0" eb="3">
      <t>ブンタンキン</t>
    </rPh>
    <rPh sb="4" eb="7">
      <t>フタンキン</t>
    </rPh>
    <phoneticPr fontId="3"/>
  </si>
  <si>
    <t>使用料・手数料</t>
    <rPh sb="0" eb="2">
      <t>シヨウ</t>
    </rPh>
    <rPh sb="2" eb="3">
      <t>リョウ</t>
    </rPh>
    <rPh sb="4" eb="7">
      <t>テスウリョウ</t>
    </rPh>
    <phoneticPr fontId="3"/>
  </si>
  <si>
    <t>埼玉県後期高齢者医療療養給付費負担金</t>
  </si>
  <si>
    <t>障害者福祉</t>
    <rPh sb="0" eb="3">
      <t>ショウガイシャ</t>
    </rPh>
    <rPh sb="3" eb="5">
      <t>フクシ</t>
    </rPh>
    <phoneticPr fontId="3"/>
  </si>
  <si>
    <t>障害者（児）福祉</t>
    <rPh sb="2" eb="3">
      <t>シャ</t>
    </rPh>
    <rPh sb="4" eb="5">
      <t>コ</t>
    </rPh>
    <phoneticPr fontId="3"/>
  </si>
  <si>
    <t>埼玉西部食品流通センター</t>
    <rPh sb="0" eb="2">
      <t>サイタマ</t>
    </rPh>
    <rPh sb="2" eb="4">
      <t>セイブ</t>
    </rPh>
    <rPh sb="4" eb="6">
      <t>ショクヒン</t>
    </rPh>
    <rPh sb="6" eb="8">
      <t>リュウツウ</t>
    </rPh>
    <phoneticPr fontId="3"/>
  </si>
  <si>
    <t>埼玉西部消防組合</t>
    <phoneticPr fontId="3"/>
  </si>
  <si>
    <t>埼玉西部消防組合負担金</t>
    <phoneticPr fontId="3"/>
  </si>
  <si>
    <t>後期高齢者医療</t>
    <phoneticPr fontId="3"/>
  </si>
  <si>
    <t>対象者</t>
    <phoneticPr fontId="3"/>
  </si>
  <si>
    <t>埼玉県市町村総合事務組合退職手当負担金</t>
    <phoneticPr fontId="3"/>
  </si>
  <si>
    <t>埼玉県市町村総合事務組合</t>
    <phoneticPr fontId="3"/>
  </si>
  <si>
    <t>児童福祉</t>
    <phoneticPr fontId="3"/>
  </si>
  <si>
    <t>障害児福祉</t>
    <phoneticPr fontId="3"/>
  </si>
  <si>
    <t>株式会社ところざわ未来電力出資金</t>
    <rPh sb="0" eb="4">
      <t>カブシキガイシャ</t>
    </rPh>
    <rPh sb="9" eb="11">
      <t>ミライ</t>
    </rPh>
    <rPh sb="11" eb="13">
      <t>デンリョク</t>
    </rPh>
    <rPh sb="13" eb="16">
      <t>シュッシキン</t>
    </rPh>
    <phoneticPr fontId="3"/>
  </si>
  <si>
    <t>森林環境基金</t>
    <rPh sb="0" eb="2">
      <t>シンリン</t>
    </rPh>
    <rPh sb="2" eb="4">
      <t>カンキョウ</t>
    </rPh>
    <rPh sb="4" eb="6">
      <t>キキン</t>
    </rPh>
    <phoneticPr fontId="3"/>
  </si>
  <si>
    <t>所沢駅西口北街区市街地再開発事業費補助金</t>
    <phoneticPr fontId="3"/>
  </si>
  <si>
    <t>障害児通所給付費</t>
    <phoneticPr fontId="3"/>
  </si>
  <si>
    <t>所沢駅西口北街区市街地
再開発組合</t>
    <rPh sb="15" eb="17">
      <t>クミアイ</t>
    </rPh>
    <phoneticPr fontId="3"/>
  </si>
  <si>
    <t>下水道事業会計負担金</t>
    <rPh sb="0" eb="3">
      <t>ゲスイドウ</t>
    </rPh>
    <rPh sb="3" eb="5">
      <t>ジギョウ</t>
    </rPh>
    <rPh sb="5" eb="7">
      <t>カイケイ</t>
    </rPh>
    <rPh sb="7" eb="10">
      <t>フタンキン</t>
    </rPh>
    <phoneticPr fontId="3"/>
  </si>
  <si>
    <t>所沢市上下水道事業</t>
    <rPh sb="0" eb="3">
      <t>トコロザワシ</t>
    </rPh>
    <rPh sb="3" eb="5">
      <t>ジョウゲ</t>
    </rPh>
    <rPh sb="5" eb="7">
      <t>スイドウ</t>
    </rPh>
    <rPh sb="7" eb="9">
      <t>ジギョウ</t>
    </rPh>
    <phoneticPr fontId="3"/>
  </si>
  <si>
    <t>所沢駅西口北街区市街地再開発事業</t>
    <phoneticPr fontId="3"/>
  </si>
  <si>
    <t>環境性能割交付金</t>
    <rPh sb="0" eb="2">
      <t>カンキョウ</t>
    </rPh>
    <rPh sb="2" eb="4">
      <t>セイノウ</t>
    </rPh>
    <rPh sb="4" eb="5">
      <t>ワリ</t>
    </rPh>
    <phoneticPr fontId="3"/>
  </si>
  <si>
    <t>*会計年度 ： H31</t>
  </si>
  <si>
    <t>（平成３２年３月３１日現在）</t>
  </si>
  <si>
    <t>自　平成３１年４月１日　</t>
    <phoneticPr fontId="3"/>
  </si>
  <si>
    <t>至　平成３２年３月３１日</t>
    <phoneticPr fontId="3"/>
  </si>
  <si>
    <t>特定教育・保育施設等給付費負担金</t>
    <phoneticPr fontId="3"/>
  </si>
  <si>
    <t>-</t>
    <phoneticPr fontId="25"/>
  </si>
  <si>
    <t>行政コスト計算書に係る行政目的別の明細</t>
    <rPh sb="0" eb="2">
      <t>ギョウセイ</t>
    </rPh>
    <rPh sb="5" eb="8">
      <t>ケイサンショ</t>
    </rPh>
    <rPh sb="9" eb="10">
      <t>カカ</t>
    </rPh>
    <rPh sb="11" eb="13">
      <t>ギョウセイ</t>
    </rPh>
    <rPh sb="13" eb="15">
      <t>モクテキ</t>
    </rPh>
    <rPh sb="15" eb="16">
      <t>ベツ</t>
    </rPh>
    <rPh sb="17" eb="19">
      <t>メイサイ</t>
    </rPh>
    <phoneticPr fontId="30"/>
  </si>
  <si>
    <t>（単位：　千円　　）</t>
    <rPh sb="1" eb="3">
      <t>タンイ</t>
    </rPh>
    <rPh sb="5" eb="6">
      <t>セン</t>
    </rPh>
    <rPh sb="6" eb="7">
      <t>エン</t>
    </rPh>
    <phoneticPr fontId="30"/>
  </si>
  <si>
    <t>区分</t>
    <rPh sb="0" eb="2">
      <t>クブン</t>
    </rPh>
    <phoneticPr fontId="30"/>
  </si>
  <si>
    <t>生活インフラ・
国土保全</t>
    <phoneticPr fontId="30"/>
  </si>
  <si>
    <t>教育</t>
  </si>
  <si>
    <t>福祉</t>
  </si>
  <si>
    <t>環境衛生</t>
  </si>
  <si>
    <t>産業振興</t>
  </si>
  <si>
    <t>消防</t>
  </si>
  <si>
    <t>総務</t>
  </si>
  <si>
    <t>合計</t>
    <rPh sb="0" eb="2">
      <t>ゴウケイ</t>
    </rPh>
    <phoneticPr fontId="30"/>
  </si>
  <si>
    <t>※各項目の金額を表示単位未満で四捨五入により処理しているため、合計等の金額が一致しない場合があります。</t>
    <rPh sb="1" eb="4">
      <t>カクコウモク</t>
    </rPh>
    <rPh sb="5" eb="7">
      <t>キンガク</t>
    </rPh>
    <rPh sb="8" eb="10">
      <t>ヒョウジ</t>
    </rPh>
    <rPh sb="10" eb="12">
      <t>タンイ</t>
    </rPh>
    <rPh sb="12" eb="14">
      <t>ミマン</t>
    </rPh>
    <rPh sb="15" eb="19">
      <t>シシャゴニュウ</t>
    </rPh>
    <rPh sb="22" eb="24">
      <t>ショリ</t>
    </rPh>
    <rPh sb="31" eb="34">
      <t>ゴウケイトウ</t>
    </rPh>
    <rPh sb="35" eb="37">
      <t>キンガク</t>
    </rPh>
    <rPh sb="38" eb="40">
      <t>イッチ</t>
    </rPh>
    <rPh sb="43" eb="45">
      <t>バアイ</t>
    </rPh>
    <phoneticPr fontId="25"/>
  </si>
  <si>
    <t>（２）行政コスト計算書に係る行政目的別の明細</t>
    <rPh sb="3" eb="5">
      <t>ギョウセイ</t>
    </rPh>
    <rPh sb="8" eb="11">
      <t>ケイサンショ</t>
    </rPh>
    <rPh sb="12" eb="13">
      <t>カカ</t>
    </rPh>
    <rPh sb="14" eb="16">
      <t>ギョウセイ</t>
    </rPh>
    <rPh sb="16" eb="18">
      <t>モクテキ</t>
    </rPh>
    <rPh sb="18" eb="19">
      <t>ベツ</t>
    </rPh>
    <rPh sb="20" eb="22">
      <t>メイサイ</t>
    </rPh>
    <phoneticPr fontId="30"/>
  </si>
  <si>
    <t>区分</t>
  </si>
  <si>
    <t xml:space="preserve">
前年度末残高
（A）</t>
  </si>
  <si>
    <t xml:space="preserve">
本年度増加額
（B）</t>
  </si>
  <si>
    <t xml:space="preserve">
本年度減少額
（C）</t>
  </si>
  <si>
    <t>本年度末残高
（A)＋（B)-（C)
（D）</t>
  </si>
  <si>
    <t>本年度末
減価償却累計額
（E)</t>
  </si>
  <si>
    <t xml:space="preserve">
本年度償却額
（F)</t>
  </si>
  <si>
    <t>差引本年度末残高
（D)－（E)
（G)</t>
  </si>
  <si>
    <t xml:space="preserve"> 事業用資産</t>
  </si>
  <si>
    <t>　  土地</t>
  </si>
  <si>
    <t>　　立木竹</t>
  </si>
  <si>
    <t>　　建物</t>
  </si>
  <si>
    <t>　　工作物</t>
  </si>
  <si>
    <t>　　船舶</t>
  </si>
  <si>
    <t>　　浮標等</t>
  </si>
  <si>
    <t>　　航空機</t>
  </si>
  <si>
    <t>　　その他</t>
  </si>
  <si>
    <t>　　建設仮勘定</t>
  </si>
  <si>
    <t xml:space="preserve"> インフラ資産</t>
  </si>
  <si>
    <t>　　土地</t>
  </si>
  <si>
    <t xml:space="preserve"> 物品</t>
  </si>
  <si>
    <t>生活インフラ・
国土保全</t>
  </si>
  <si>
    <t>一般会計等附属明細書</t>
    <rPh sb="0" eb="2">
      <t>イッパン</t>
    </rPh>
    <rPh sb="2" eb="5">
      <t>カイケイトウ</t>
    </rPh>
    <rPh sb="5" eb="7">
      <t>フゾク</t>
    </rPh>
    <rPh sb="7" eb="10">
      <t>メイサイショ</t>
    </rPh>
    <phoneticPr fontId="3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</si>
  <si>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3"/>
  </si>
  <si>
    <t>（１）資産項目の明細</t>
    <rPh sb="3" eb="5">
      <t>シサン</t>
    </rPh>
    <rPh sb="5" eb="7">
      <t>コウモク</t>
    </rPh>
    <rPh sb="8" eb="10">
      <t>メイサイ</t>
    </rPh>
    <phoneticPr fontId="3"/>
  </si>
  <si>
    <t>②有形固定資産の行政目的別明細</t>
    <phoneticPr fontId="3"/>
  </si>
  <si>
    <t>　①有形固定資産の明細</t>
    <phoneticPr fontId="3"/>
  </si>
  <si>
    <t>（単位：千円）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</si>
</sst>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,;\-#,##0,;&quot;-&quot;"/>
    <numFmt numFmtId="177" formatCode="#,##0;&quot;△ &quot;#,##0"/>
    <numFmt numFmtId="178" formatCode="#,##0.00&quot;%&quot;;&quot;△ &quot;#,##0.00&quot;%&quot;"/>
    <numFmt numFmtId="179" formatCode="#,##0_ "/>
    <numFmt numFmtId="180" formatCode="#,##0;[Red]#,##0"/>
    <numFmt numFmtId="181" formatCode="0;&quot;△ &quot;0"/>
  </numFmts>
  <fonts count="5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12"/>
      <name val="ＭＳ 明朝"/>
      <family val="1"/>
      <charset val="128"/>
    </font>
    <font>
      <sz val="8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6"/>
      <name val="ＭＳ Ｐゴシック"/>
      <family val="3"/>
      <charset val="128"/>
      <scheme val="minor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8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　Ｐゴシック"/>
      <family val="3"/>
      <charset val="128"/>
    </font>
    <font>
      <sz val="10"/>
      <name val="ＭＳ　Ｐゴシック"/>
      <family val="3"/>
      <charset val="128"/>
    </font>
    <font>
      <sz val="10"/>
      <color theme="1"/>
      <name val="ＭＳ　Ｐゴシック"/>
      <family val="3"/>
      <charset val="128"/>
    </font>
    <font>
      <sz val="12"/>
      <name val="ＭＳ　Ｐゴシック"/>
      <family val="3"/>
      <charset val="128"/>
    </font>
    <font>
      <sz val="14"/>
      <name val="ＭＳ　Ｐゴシック"/>
      <family val="3"/>
      <charset val="128"/>
    </font>
    <font>
      <sz val="9"/>
      <name val="ＭＳ　Ｐゴシック"/>
      <family val="3"/>
      <charset val="128"/>
    </font>
    <font>
      <b/>
      <sz val="14"/>
      <name val="ＭＳ　Ｐゴシック"/>
      <family val="3"/>
      <charset val="128"/>
    </font>
    <font>
      <sz val="11"/>
      <name val="ＭＳ　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9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2" fillId="0" borderId="0"/>
    <xf numFmtId="0" fontId="7" fillId="0" borderId="1">
      <alignment horizontal="center"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3" fillId="0" borderId="0">
      <alignment vertical="center"/>
    </xf>
    <xf numFmtId="0" fontId="2" fillId="0" borderId="0"/>
    <xf numFmtId="0" fontId="2" fillId="0" borderId="0"/>
    <xf numFmtId="0" fontId="2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20" fillId="0" borderId="0">
      <alignment vertical="center"/>
    </xf>
  </cellStyleXfs>
  <cellXfs count="664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6" fillId="4" borderId="13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 wrapText="1"/>
    </xf>
    <xf numFmtId="0" fontId="0" fillId="0" borderId="0" xfId="0" applyBorder="1" applyProtection="1">
      <alignment vertical="center"/>
    </xf>
    <xf numFmtId="0" fontId="19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0" fontId="5" fillId="0" borderId="0" xfId="0" applyFont="1" applyProtection="1">
      <alignment vertical="center"/>
    </xf>
    <xf numFmtId="0" fontId="5" fillId="0" borderId="0" xfId="0" applyFont="1" applyBorder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5" fillId="0" borderId="3" xfId="0" applyFont="1" applyBorder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horizontal="right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left" vertical="center"/>
    </xf>
    <xf numFmtId="0" fontId="18" fillId="0" borderId="2" xfId="0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center" vertical="center"/>
    </xf>
    <xf numFmtId="0" fontId="19" fillId="0" borderId="3" xfId="0" applyFont="1" applyBorder="1" applyAlignment="1" applyProtection="1">
      <alignment vertical="center"/>
    </xf>
    <xf numFmtId="0" fontId="20" fillId="0" borderId="3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9" fillId="0" borderId="3" xfId="0" applyFont="1" applyBorder="1" applyProtection="1">
      <alignment vertical="center"/>
    </xf>
    <xf numFmtId="0" fontId="19" fillId="0" borderId="0" xfId="0" applyFont="1" applyProtection="1">
      <alignment vertical="center"/>
    </xf>
    <xf numFmtId="0" fontId="19" fillId="0" borderId="0" xfId="0" applyFont="1" applyBorder="1" applyProtection="1">
      <alignment vertical="center"/>
    </xf>
    <xf numFmtId="0" fontId="22" fillId="0" borderId="0" xfId="0" applyFont="1" applyBorder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horizontal="right" vertical="center"/>
    </xf>
    <xf numFmtId="176" fontId="14" fillId="0" borderId="18" xfId="1" applyNumberFormat="1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horizontal="right" vertical="center"/>
    </xf>
    <xf numFmtId="0" fontId="18" fillId="0" borderId="0" xfId="0" applyFont="1" applyBorder="1" applyProtection="1">
      <alignment vertical="center"/>
    </xf>
    <xf numFmtId="0" fontId="21" fillId="0" borderId="0" xfId="0" applyFont="1" applyAlignment="1" applyProtection="1">
      <alignment horizontal="left"/>
    </xf>
    <xf numFmtId="0" fontId="0" fillId="2" borderId="0" xfId="0" applyFill="1" applyProtection="1">
      <alignment vertical="center"/>
    </xf>
    <xf numFmtId="0" fontId="0" fillId="2" borderId="0" xfId="0" applyFill="1" applyAlignment="1" applyProtection="1">
      <alignment horizontal="center" vertical="center"/>
    </xf>
    <xf numFmtId="38" fontId="0" fillId="2" borderId="0" xfId="0" applyNumberFormat="1" applyFill="1" applyProtection="1">
      <alignment vertical="center"/>
    </xf>
    <xf numFmtId="38" fontId="2" fillId="2" borderId="0" xfId="1" applyFont="1" applyFill="1" applyProtection="1">
      <alignment vertical="center"/>
    </xf>
    <xf numFmtId="177" fontId="5" fillId="3" borderId="5" xfId="0" applyNumberFormat="1" applyFont="1" applyFill="1" applyBorder="1" applyAlignment="1" applyProtection="1">
      <alignment horizontal="right" vertical="center"/>
    </xf>
    <xf numFmtId="177" fontId="5" fillId="0" borderId="5" xfId="0" applyNumberFormat="1" applyFont="1" applyBorder="1" applyAlignment="1" applyProtection="1">
      <alignment horizontal="right" vertical="center"/>
      <protection locked="0"/>
    </xf>
    <xf numFmtId="10" fontId="5" fillId="3" borderId="5" xfId="0" applyNumberFormat="1" applyFont="1" applyFill="1" applyBorder="1" applyAlignment="1" applyProtection="1">
      <alignment horizontal="right" vertical="center"/>
    </xf>
    <xf numFmtId="177" fontId="5" fillId="0" borderId="5" xfId="0" applyNumberFormat="1" applyFont="1" applyBorder="1" applyAlignment="1" applyProtection="1">
      <alignment horizontal="right" vertical="center"/>
    </xf>
    <xf numFmtId="49" fontId="5" fillId="0" borderId="5" xfId="0" applyNumberFormat="1" applyFont="1" applyBorder="1" applyProtection="1">
      <alignment vertic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49" fontId="18" fillId="0" borderId="0" xfId="0" applyNumberFormat="1" applyFont="1" applyBorder="1" applyAlignment="1" applyProtection="1">
      <alignment horizontal="right" vertical="center"/>
      <protection locked="0"/>
    </xf>
    <xf numFmtId="49" fontId="5" fillId="0" borderId="5" xfId="0" applyNumberFormat="1" applyFont="1" applyBorder="1" applyAlignment="1" applyProtection="1">
      <alignment horizontal="left" vertical="center"/>
      <protection locked="0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/>
      <protection locked="0"/>
    </xf>
    <xf numFmtId="177" fontId="5" fillId="0" borderId="13" xfId="0" applyNumberFormat="1" applyFont="1" applyBorder="1" applyAlignment="1" applyProtection="1">
      <alignment horizontal="right" vertical="center"/>
    </xf>
    <xf numFmtId="177" fontId="5" fillId="3" borderId="23" xfId="0" applyNumberFormat="1" applyFont="1" applyFill="1" applyBorder="1" applyAlignment="1" applyProtection="1">
      <alignment horizontal="right" vertical="center"/>
    </xf>
    <xf numFmtId="49" fontId="5" fillId="0" borderId="13" xfId="0" applyNumberFormat="1" applyFont="1" applyBorder="1" applyAlignment="1" applyProtection="1">
      <alignment horizontal="left" vertical="center"/>
      <protection locked="0"/>
    </xf>
    <xf numFmtId="49" fontId="5" fillId="0" borderId="13" xfId="0" applyNumberFormat="1" applyFont="1" applyBorder="1" applyAlignment="1" applyProtection="1">
      <alignment horizontal="left" vertical="center"/>
    </xf>
    <xf numFmtId="49" fontId="19" fillId="0" borderId="0" xfId="0" applyNumberFormat="1" applyFont="1" applyFill="1" applyBorder="1" applyAlignment="1" applyProtection="1">
      <alignment horizontal="right" vertical="center"/>
      <protection locked="0"/>
    </xf>
    <xf numFmtId="177" fontId="5" fillId="3" borderId="13" xfId="0" applyNumberFormat="1" applyFont="1" applyFill="1" applyBorder="1" applyAlignment="1" applyProtection="1">
      <alignment horizontal="right" vertical="center"/>
    </xf>
    <xf numFmtId="0" fontId="5" fillId="0" borderId="8" xfId="0" applyFont="1" applyFill="1" applyBorder="1" applyAlignment="1" applyProtection="1">
      <alignment horizontal="left" vertical="center" wrapText="1"/>
    </xf>
    <xf numFmtId="0" fontId="5" fillId="0" borderId="16" xfId="0" applyFont="1" applyFill="1" applyBorder="1" applyAlignment="1" applyProtection="1">
      <alignment horizontal="left" vertical="center" wrapText="1"/>
    </xf>
    <xf numFmtId="0" fontId="5" fillId="0" borderId="14" xfId="0" applyFont="1" applyFill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  <protection locked="0"/>
    </xf>
    <xf numFmtId="177" fontId="5" fillId="0" borderId="5" xfId="0" applyNumberFormat="1" applyFont="1" applyBorder="1" applyAlignment="1" applyProtection="1">
      <alignment horizontal="right" vertical="center" wrapText="1"/>
      <protection locked="0"/>
    </xf>
    <xf numFmtId="177" fontId="5" fillId="0" borderId="6" xfId="0" applyNumberFormat="1" applyFont="1" applyBorder="1" applyAlignment="1" applyProtection="1">
      <alignment horizontal="righ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</xf>
    <xf numFmtId="177" fontId="5" fillId="0" borderId="16" xfId="0" applyNumberFormat="1" applyFont="1" applyBorder="1" applyAlignment="1" applyProtection="1">
      <alignment horizontal="right" vertical="center" wrapText="1"/>
    </xf>
    <xf numFmtId="177" fontId="5" fillId="0" borderId="14" xfId="0" applyNumberFormat="1" applyFont="1" applyBorder="1" applyAlignment="1" applyProtection="1">
      <alignment horizontal="right" vertical="center" wrapText="1"/>
    </xf>
    <xf numFmtId="0" fontId="5" fillId="0" borderId="9" xfId="0" applyFont="1" applyFill="1" applyBorder="1" applyAlignment="1" applyProtection="1">
      <alignment horizontal="left" vertical="center"/>
    </xf>
    <xf numFmtId="0" fontId="5" fillId="0" borderId="16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9" xfId="0" applyFont="1" applyBorder="1" applyProtection="1">
      <alignment vertical="center"/>
    </xf>
    <xf numFmtId="177" fontId="5" fillId="0" borderId="16" xfId="0" applyNumberFormat="1" applyFont="1" applyBorder="1" applyAlignment="1" applyProtection="1">
      <alignment horizontal="right" vertical="center"/>
    </xf>
    <xf numFmtId="177" fontId="5" fillId="0" borderId="4" xfId="0" applyNumberFormat="1" applyFont="1" applyBorder="1" applyAlignment="1" applyProtection="1">
      <alignment horizontal="right" vertical="center"/>
    </xf>
    <xf numFmtId="49" fontId="18" fillId="0" borderId="2" xfId="0" applyNumberFormat="1" applyFont="1" applyBorder="1" applyAlignment="1" applyProtection="1">
      <alignment horizontal="right" vertical="center"/>
      <protection locked="0"/>
    </xf>
    <xf numFmtId="49" fontId="7" fillId="4" borderId="5" xfId="0" applyNumberFormat="1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14" xfId="0" applyFont="1" applyFill="1" applyBorder="1" applyAlignment="1" applyProtection="1">
      <alignment horizontal="left" vertical="center"/>
    </xf>
    <xf numFmtId="0" fontId="5" fillId="0" borderId="8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14" xfId="0" applyFont="1" applyFill="1" applyBorder="1" applyAlignment="1" applyProtection="1">
      <alignment horizontal="left" vertical="center"/>
    </xf>
    <xf numFmtId="177" fontId="5" fillId="0" borderId="16" xfId="0" applyNumberFormat="1" applyFont="1" applyBorder="1" applyProtection="1">
      <alignment vertical="center"/>
    </xf>
    <xf numFmtId="177" fontId="5" fillId="0" borderId="4" xfId="0" applyNumberFormat="1" applyFont="1" applyBorder="1" applyProtection="1">
      <alignment vertical="center"/>
    </xf>
    <xf numFmtId="49" fontId="5" fillId="4" borderId="10" xfId="0" applyNumberFormat="1" applyFont="1" applyFill="1" applyBorder="1" applyAlignment="1" applyProtection="1">
      <alignment horizontal="center" vertical="center"/>
    </xf>
    <xf numFmtId="177" fontId="5" fillId="3" borderId="10" xfId="0" applyNumberFormat="1" applyFont="1" applyFill="1" applyBorder="1" applyAlignment="1" applyProtection="1">
      <alignment horizontal="right" vertical="center"/>
    </xf>
    <xf numFmtId="177" fontId="5" fillId="3" borderId="6" xfId="0" applyNumberFormat="1" applyFont="1" applyFill="1" applyBorder="1" applyAlignment="1" applyProtection="1">
      <alignment horizontal="right" vertical="center"/>
    </xf>
    <xf numFmtId="49" fontId="5" fillId="0" borderId="9" xfId="0" applyNumberFormat="1" applyFont="1" applyBorder="1" applyProtection="1">
      <alignment vertical="center"/>
    </xf>
    <xf numFmtId="49" fontId="22" fillId="0" borderId="0" xfId="0" applyNumberFormat="1" applyFont="1" applyBorder="1" applyAlignment="1" applyProtection="1">
      <alignment horizontal="right"/>
      <protection locked="0"/>
    </xf>
    <xf numFmtId="49" fontId="18" fillId="4" borderId="17" xfId="0" applyNumberFormat="1" applyFont="1" applyFill="1" applyBorder="1" applyAlignment="1" applyProtection="1">
      <alignment horizontal="center" vertical="center" shrinkToFit="1"/>
    </xf>
    <xf numFmtId="49" fontId="18" fillId="4" borderId="8" xfId="0" applyNumberFormat="1" applyFont="1" applyFill="1" applyBorder="1" applyAlignment="1" applyProtection="1">
      <alignment horizontal="center" vertical="center" shrinkToFit="1"/>
    </xf>
    <xf numFmtId="177" fontId="27" fillId="3" borderId="5" xfId="0" applyNumberFormat="1" applyFont="1" applyFill="1" applyBorder="1" applyAlignment="1" applyProtection="1">
      <alignment horizontal="right" vertical="center"/>
    </xf>
    <xf numFmtId="49" fontId="27" fillId="4" borderId="15" xfId="0" applyNumberFormat="1" applyFont="1" applyFill="1" applyBorder="1" applyAlignment="1" applyProtection="1">
      <alignment horizontal="center" vertical="center" wrapText="1"/>
    </xf>
    <xf numFmtId="49" fontId="27" fillId="4" borderId="16" xfId="0" applyNumberFormat="1" applyFont="1" applyFill="1" applyBorder="1" applyAlignment="1" applyProtection="1">
      <alignment horizontal="center" vertical="center" wrapText="1"/>
    </xf>
    <xf numFmtId="49" fontId="13" fillId="0" borderId="0" xfId="0" applyNumberFormat="1" applyFont="1" applyBorder="1" applyAlignment="1" applyProtection="1">
      <alignment horizontal="right" vertical="center"/>
      <protection locked="0"/>
    </xf>
    <xf numFmtId="49" fontId="27" fillId="0" borderId="0" xfId="0" applyNumberFormat="1" applyFont="1" applyBorder="1" applyAlignment="1" applyProtection="1">
      <alignment horizontal="right" vertical="center"/>
      <protection locked="0"/>
    </xf>
    <xf numFmtId="49" fontId="19" fillId="0" borderId="0" xfId="0" applyNumberFormat="1" applyFont="1" applyAlignment="1" applyProtection="1">
      <alignment horizontal="right" vertical="center"/>
      <protection locked="0"/>
    </xf>
    <xf numFmtId="0" fontId="18" fillId="4" borderId="5" xfId="0" applyFont="1" applyFill="1" applyBorder="1" applyAlignment="1" applyProtection="1">
      <alignment horizontal="center" vertical="center"/>
    </xf>
    <xf numFmtId="0" fontId="18" fillId="4" borderId="19" xfId="0" applyFont="1" applyFill="1" applyBorder="1" applyAlignment="1" applyProtection="1">
      <alignment horizontal="center" vertical="center"/>
    </xf>
    <xf numFmtId="0" fontId="18" fillId="4" borderId="20" xfId="0" applyFont="1" applyFill="1" applyBorder="1" applyAlignment="1" applyProtection="1">
      <alignment horizontal="center" vertical="center"/>
    </xf>
    <xf numFmtId="0" fontId="18" fillId="4" borderId="9" xfId="0" applyFont="1" applyFill="1" applyBorder="1" applyAlignment="1" applyProtection="1">
      <alignment horizontal="center" vertical="center"/>
    </xf>
    <xf numFmtId="0" fontId="18" fillId="4" borderId="4" xfId="0" applyFont="1" applyFill="1" applyBorder="1" applyAlignment="1" applyProtection="1">
      <alignment horizontal="center" vertical="center"/>
    </xf>
    <xf numFmtId="0" fontId="18" fillId="4" borderId="9" xfId="0" applyFont="1" applyFill="1" applyBorder="1" applyAlignment="1" applyProtection="1">
      <alignment horizontal="center" vertical="center" wrapText="1"/>
    </xf>
    <xf numFmtId="49" fontId="18" fillId="4" borderId="8" xfId="0" applyNumberFormat="1" applyFont="1" applyFill="1" applyBorder="1" applyAlignment="1" applyProtection="1">
      <alignment horizontal="center" vertical="center" wrapText="1"/>
    </xf>
    <xf numFmtId="49" fontId="18" fillId="4" borderId="2" xfId="0" applyNumberFormat="1" applyFont="1" applyFill="1" applyBorder="1" applyAlignment="1" applyProtection="1">
      <alignment horizontal="center" vertical="center"/>
    </xf>
    <xf numFmtId="49" fontId="18" fillId="0" borderId="8" xfId="0" applyNumberFormat="1" applyFont="1" applyBorder="1" applyAlignment="1" applyProtection="1">
      <alignment horizontal="left" vertical="center" wrapText="1"/>
      <protection locked="0"/>
    </xf>
    <xf numFmtId="49" fontId="18" fillId="0" borderId="8" xfId="0" applyNumberFormat="1" applyFont="1" applyBorder="1" applyAlignment="1" applyProtection="1">
      <alignment horizontal="left" vertical="center"/>
      <protection locked="0"/>
    </xf>
    <xf numFmtId="49" fontId="18" fillId="0" borderId="22" xfId="0" applyNumberFormat="1" applyFont="1" applyBorder="1" applyAlignment="1" applyProtection="1">
      <alignment horizontal="left" vertical="center"/>
    </xf>
    <xf numFmtId="0" fontId="18" fillId="4" borderId="9" xfId="0" applyFont="1" applyFill="1" applyBorder="1" applyAlignment="1" applyProtection="1">
      <alignment horizontal="right" vertical="center" wrapText="1"/>
    </xf>
    <xf numFmtId="0" fontId="18" fillId="4" borderId="4" xfId="0" applyFont="1" applyFill="1" applyBorder="1" applyAlignment="1" applyProtection="1">
      <alignment horizontal="right" vertical="center"/>
    </xf>
    <xf numFmtId="0" fontId="5" fillId="4" borderId="13" xfId="4" applyFont="1" applyFill="1" applyBorder="1" applyAlignment="1" applyProtection="1">
      <alignment horizontal="center" vertical="center"/>
    </xf>
    <xf numFmtId="0" fontId="5" fillId="0" borderId="5" xfId="4" applyFont="1" applyFill="1" applyBorder="1" applyAlignment="1" applyProtection="1">
      <alignment horizontal="center" vertical="center" wrapText="1"/>
    </xf>
    <xf numFmtId="177" fontId="5" fillId="0" borderId="5" xfId="4" applyNumberFormat="1" applyFont="1" applyBorder="1" applyAlignment="1" applyProtection="1">
      <alignment horizontal="right" vertical="center"/>
      <protection locked="0"/>
    </xf>
    <xf numFmtId="177" fontId="5" fillId="0" borderId="5" xfId="4" applyNumberFormat="1" applyFont="1" applyBorder="1" applyAlignment="1" applyProtection="1">
      <alignment horizontal="right" vertical="center"/>
    </xf>
    <xf numFmtId="177" fontId="5" fillId="3" borderId="5" xfId="4" applyNumberFormat="1" applyFont="1" applyFill="1" applyBorder="1" applyAlignment="1" applyProtection="1">
      <alignment horizontal="right" vertical="center"/>
    </xf>
    <xf numFmtId="0" fontId="5" fillId="0" borderId="5" xfId="4" applyFont="1" applyFill="1" applyBorder="1" applyAlignment="1" applyProtection="1">
      <alignment horizontal="right" vertical="center" wrapText="1"/>
    </xf>
    <xf numFmtId="49" fontId="21" fillId="0" borderId="0" xfId="0" applyNumberFormat="1" applyFont="1" applyAlignment="1" applyProtection="1">
      <alignment horizontal="right"/>
      <protection locked="0"/>
    </xf>
    <xf numFmtId="49" fontId="5" fillId="4" borderId="5" xfId="4" applyNumberFormat="1" applyFont="1" applyFill="1" applyBorder="1" applyAlignment="1" applyProtection="1">
      <alignment horizontal="center" vertical="center"/>
    </xf>
    <xf numFmtId="49" fontId="5" fillId="4" borderId="5" xfId="4" applyNumberFormat="1" applyFont="1" applyFill="1" applyBorder="1" applyAlignment="1" applyProtection="1">
      <alignment horizontal="centerContinuous" vertical="center" wrapText="1"/>
    </xf>
    <xf numFmtId="49" fontId="5" fillId="4" borderId="5" xfId="4" applyNumberFormat="1" applyFont="1" applyFill="1" applyBorder="1" applyAlignment="1" applyProtection="1">
      <alignment horizontal="center" vertical="center" wrapText="1"/>
    </xf>
    <xf numFmtId="49" fontId="5" fillId="4" borderId="13" xfId="4" applyNumberFormat="1" applyFont="1" applyFill="1" applyBorder="1" applyAlignment="1" applyProtection="1">
      <alignment horizontal="center" vertical="center"/>
    </xf>
    <xf numFmtId="49" fontId="5" fillId="0" borderId="4" xfId="4" applyNumberFormat="1" applyFont="1" applyFill="1" applyBorder="1" applyAlignment="1" applyProtection="1">
      <alignment horizontal="centerContinuous" vertical="center" wrapText="1"/>
    </xf>
    <xf numFmtId="49" fontId="5" fillId="0" borderId="4" xfId="4" applyNumberFormat="1" applyFont="1" applyBorder="1" applyAlignment="1" applyProtection="1">
      <alignment vertical="center"/>
    </xf>
    <xf numFmtId="49" fontId="5" fillId="4" borderId="4" xfId="4" applyNumberFormat="1" applyFont="1" applyFill="1" applyBorder="1" applyAlignment="1" applyProtection="1">
      <alignment horizontal="center" vertical="center"/>
    </xf>
    <xf numFmtId="49" fontId="5" fillId="0" borderId="4" xfId="4" applyNumberFormat="1" applyFont="1" applyBorder="1" applyAlignment="1" applyProtection="1">
      <alignment horizontal="left" vertical="center"/>
      <protection locked="0"/>
    </xf>
    <xf numFmtId="49" fontId="29" fillId="4" borderId="4" xfId="0" applyNumberFormat="1" applyFont="1" applyFill="1" applyBorder="1" applyAlignment="1" applyProtection="1">
      <alignment horizontal="center" vertical="center" wrapText="1"/>
    </xf>
    <xf numFmtId="49" fontId="29" fillId="4" borderId="5" xfId="0" applyNumberFormat="1" applyFont="1" applyFill="1" applyBorder="1" applyAlignment="1" applyProtection="1">
      <alignment horizontal="center" vertical="center" wrapText="1"/>
    </xf>
    <xf numFmtId="49" fontId="28" fillId="4" borderId="5" xfId="0" applyNumberFormat="1" applyFont="1" applyFill="1" applyBorder="1" applyAlignment="1" applyProtection="1">
      <alignment horizontal="left" vertical="center"/>
    </xf>
    <xf numFmtId="177" fontId="28" fillId="3" borderId="5" xfId="1" applyNumberFormat="1" applyFont="1" applyFill="1" applyBorder="1" applyAlignment="1" applyProtection="1">
      <alignment horizontal="right" vertical="center"/>
    </xf>
    <xf numFmtId="177" fontId="28" fillId="2" borderId="5" xfId="1" applyNumberFormat="1" applyFont="1" applyFill="1" applyBorder="1" applyAlignment="1" applyProtection="1">
      <alignment horizontal="right" vertical="center"/>
      <protection locked="0"/>
    </xf>
    <xf numFmtId="177" fontId="29" fillId="2" borderId="5" xfId="1" applyNumberFormat="1" applyFont="1" applyFill="1" applyBorder="1" applyAlignment="1" applyProtection="1">
      <alignment horizontal="right" vertical="center"/>
      <protection locked="0"/>
    </xf>
    <xf numFmtId="49" fontId="28" fillId="4" borderId="6" xfId="0" applyNumberFormat="1" applyFont="1" applyFill="1" applyBorder="1" applyAlignment="1" applyProtection="1">
      <alignment horizontal="center" vertical="center"/>
    </xf>
    <xf numFmtId="177" fontId="29" fillId="3" borderId="14" xfId="1" applyNumberFormat="1" applyFont="1" applyFill="1" applyBorder="1" applyAlignment="1" applyProtection="1">
      <alignment horizontal="right" vertical="center"/>
    </xf>
    <xf numFmtId="49" fontId="28" fillId="4" borderId="5" xfId="0" applyNumberFormat="1" applyFont="1" applyFill="1" applyBorder="1" applyAlignment="1" applyProtection="1">
      <alignment horizontal="center" vertical="center" wrapText="1"/>
    </xf>
    <xf numFmtId="177" fontId="28" fillId="3" borderId="5" xfId="0" applyNumberFormat="1" applyFont="1" applyFill="1" applyBorder="1" applyAlignment="1" applyProtection="1">
      <alignment horizontal="right" vertical="center"/>
    </xf>
    <xf numFmtId="49" fontId="20" fillId="2" borderId="2" xfId="0" applyNumberFormat="1" applyFont="1" applyFill="1" applyBorder="1" applyAlignment="1" applyProtection="1">
      <alignment horizontal="right" vertical="center"/>
      <protection locked="0"/>
    </xf>
    <xf numFmtId="0" fontId="29" fillId="0" borderId="5" xfId="0" applyFont="1" applyFill="1" applyBorder="1" applyAlignment="1" applyProtection="1">
      <alignment horizontal="center" vertical="center" wrapText="1"/>
    </xf>
    <xf numFmtId="49" fontId="28" fillId="4" borderId="5" xfId="0" applyNumberFormat="1" applyFont="1" applyFill="1" applyBorder="1" applyProtection="1">
      <alignment vertical="center"/>
      <protection locked="0"/>
    </xf>
    <xf numFmtId="0" fontId="28" fillId="4" borderId="6" xfId="0" applyFont="1" applyFill="1" applyBorder="1" applyProtection="1">
      <alignment vertical="center"/>
    </xf>
    <xf numFmtId="177" fontId="29" fillId="2" borderId="14" xfId="1" applyNumberFormat="1" applyFont="1" applyFill="1" applyBorder="1" applyAlignment="1" applyProtection="1">
      <alignment horizontal="right" vertical="center"/>
    </xf>
    <xf numFmtId="0" fontId="28" fillId="3" borderId="5" xfId="0" applyNumberFormat="1" applyFont="1" applyFill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left" vertical="center" wrapText="1"/>
      <protection locked="0"/>
    </xf>
    <xf numFmtId="49" fontId="5" fillId="0" borderId="13" xfId="0" applyNumberFormat="1" applyFont="1" applyBorder="1" applyAlignment="1" applyProtection="1">
      <alignment horizontal="left" vertical="center" wrapText="1"/>
      <protection locked="0"/>
    </xf>
    <xf numFmtId="49" fontId="31" fillId="0" borderId="0" xfId="6" applyNumberFormat="1" applyFont="1" applyFill="1" applyAlignment="1">
      <alignment vertical="center"/>
    </xf>
    <xf numFmtId="0" fontId="31" fillId="0" borderId="0" xfId="6" applyFont="1" applyFill="1" applyAlignment="1">
      <alignment vertical="center"/>
    </xf>
    <xf numFmtId="49" fontId="31" fillId="2" borderId="0" xfId="9" applyNumberFormat="1" applyFont="1" applyFill="1" applyAlignment="1">
      <alignment vertical="center"/>
    </xf>
    <xf numFmtId="0" fontId="31" fillId="2" borderId="0" xfId="10" applyFont="1" applyFill="1">
      <alignment vertical="center"/>
    </xf>
    <xf numFmtId="0" fontId="31" fillId="2" borderId="0" xfId="9" applyFont="1" applyFill="1" applyAlignment="1">
      <alignment vertical="center"/>
    </xf>
    <xf numFmtId="0" fontId="31" fillId="2" borderId="0" xfId="0" applyFont="1" applyFill="1" applyBorder="1">
      <alignment vertical="center"/>
    </xf>
    <xf numFmtId="0" fontId="3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2" fillId="0" borderId="0" xfId="6" applyFont="1" applyFill="1" applyBorder="1" applyAlignment="1"/>
    <xf numFmtId="49" fontId="5" fillId="0" borderId="0" xfId="6" applyNumberFormat="1" applyFont="1" applyFill="1" applyAlignment="1">
      <alignment vertical="center"/>
    </xf>
    <xf numFmtId="0" fontId="5" fillId="0" borderId="0" xfId="6" applyFont="1" applyFill="1" applyAlignment="1">
      <alignment vertical="center"/>
    </xf>
    <xf numFmtId="0" fontId="2" fillId="0" borderId="0" xfId="6" applyFont="1" applyAlignment="1">
      <alignment vertical="center"/>
    </xf>
    <xf numFmtId="0" fontId="5" fillId="0" borderId="0" xfId="6" applyFont="1" applyAlignment="1">
      <alignment vertical="center"/>
    </xf>
    <xf numFmtId="0" fontId="2" fillId="0" borderId="0" xfId="6" applyFont="1" applyAlignment="1">
      <alignment horizontal="right" vertical="center"/>
    </xf>
    <xf numFmtId="49" fontId="31" fillId="0" borderId="0" xfId="6" applyNumberFormat="1" applyFont="1" applyFill="1" applyAlignment="1">
      <alignment horizontal="center" vertical="center"/>
    </xf>
    <xf numFmtId="0" fontId="31" fillId="0" borderId="0" xfId="6" applyFont="1" applyFill="1" applyAlignment="1">
      <alignment horizontal="center" vertical="center"/>
    </xf>
    <xf numFmtId="0" fontId="2" fillId="0" borderId="38" xfId="6" applyFont="1" applyFill="1" applyBorder="1" applyAlignment="1">
      <alignment vertical="center"/>
    </xf>
    <xf numFmtId="0" fontId="2" fillId="0" borderId="0" xfId="6" applyFont="1" applyFill="1" applyBorder="1" applyAlignment="1">
      <alignment vertical="center"/>
    </xf>
    <xf numFmtId="38" fontId="2" fillId="0" borderId="0" xfId="7" applyFont="1" applyFill="1" applyBorder="1" applyAlignment="1">
      <alignment vertical="center"/>
    </xf>
    <xf numFmtId="0" fontId="2" fillId="0" borderId="0" xfId="12" applyFont="1" applyFill="1" applyBorder="1" applyAlignment="1">
      <alignment vertical="center"/>
    </xf>
    <xf numFmtId="0" fontId="2" fillId="0" borderId="18" xfId="6" applyFont="1" applyFill="1" applyBorder="1" applyAlignment="1">
      <alignment horizontal="right" vertical="center"/>
    </xf>
    <xf numFmtId="177" fontId="7" fillId="0" borderId="39" xfId="6" applyNumberFormat="1" applyFont="1" applyFill="1" applyBorder="1" applyAlignment="1">
      <alignment horizontal="center" vertical="center"/>
    </xf>
    <xf numFmtId="177" fontId="2" fillId="0" borderId="0" xfId="7" applyNumberFormat="1" applyFont="1" applyFill="1" applyBorder="1" applyAlignment="1">
      <alignment vertical="center"/>
    </xf>
    <xf numFmtId="0" fontId="7" fillId="0" borderId="39" xfId="6" applyFont="1" applyFill="1" applyBorder="1" applyAlignment="1">
      <alignment horizontal="center" vertical="center"/>
    </xf>
    <xf numFmtId="38" fontId="2" fillId="0" borderId="38" xfId="7" applyFont="1" applyFill="1" applyBorder="1" applyAlignment="1">
      <alignment vertical="center"/>
    </xf>
    <xf numFmtId="177" fontId="2" fillId="2" borderId="18" xfId="6" applyNumberFormat="1" applyFont="1" applyFill="1" applyBorder="1" applyAlignment="1">
      <alignment horizontal="right" vertical="center"/>
    </xf>
    <xf numFmtId="177" fontId="7" fillId="2" borderId="39" xfId="6" applyNumberFormat="1" applyFont="1" applyFill="1" applyBorder="1" applyAlignment="1">
      <alignment horizontal="center" vertical="center"/>
    </xf>
    <xf numFmtId="179" fontId="7" fillId="2" borderId="39" xfId="6" applyNumberFormat="1" applyFont="1" applyFill="1" applyBorder="1" applyAlignment="1">
      <alignment horizontal="center" vertical="center"/>
    </xf>
    <xf numFmtId="38" fontId="34" fillId="0" borderId="0" xfId="7" applyFont="1" applyFill="1" applyBorder="1" applyAlignment="1">
      <alignment vertical="center"/>
    </xf>
    <xf numFmtId="0" fontId="34" fillId="0" borderId="0" xfId="6" applyFont="1" applyFill="1" applyBorder="1" applyAlignment="1">
      <alignment vertical="center"/>
    </xf>
    <xf numFmtId="177" fontId="2" fillId="0" borderId="0" xfId="6" applyNumberFormat="1" applyFont="1" applyFill="1" applyBorder="1" applyAlignment="1">
      <alignment vertical="center"/>
    </xf>
    <xf numFmtId="177" fontId="2" fillId="2" borderId="9" xfId="6" applyNumberFormat="1" applyFont="1" applyFill="1" applyBorder="1" applyAlignment="1">
      <alignment horizontal="right" vertical="center"/>
    </xf>
    <xf numFmtId="179" fontId="7" fillId="2" borderId="41" xfId="6" applyNumberFormat="1" applyFont="1" applyFill="1" applyBorder="1" applyAlignment="1">
      <alignment horizontal="center" vertical="center"/>
    </xf>
    <xf numFmtId="0" fontId="2" fillId="2" borderId="18" xfId="6" applyFont="1" applyFill="1" applyBorder="1" applyAlignment="1">
      <alignment horizontal="right" vertical="center"/>
    </xf>
    <xf numFmtId="0" fontId="7" fillId="2" borderId="39" xfId="6" applyFont="1" applyFill="1" applyBorder="1" applyAlignment="1">
      <alignment horizontal="center" vertical="center"/>
    </xf>
    <xf numFmtId="177" fontId="2" fillId="0" borderId="38" xfId="7" applyNumberFormat="1" applyFont="1" applyFill="1" applyBorder="1" applyAlignment="1">
      <alignment vertical="center"/>
    </xf>
    <xf numFmtId="179" fontId="7" fillId="2" borderId="39" xfId="6" applyNumberFormat="1" applyFont="1" applyFill="1" applyBorder="1" applyAlignment="1">
      <alignment horizontal="right" vertical="center"/>
    </xf>
    <xf numFmtId="0" fontId="7" fillId="2" borderId="39" xfId="6" applyFont="1" applyFill="1" applyBorder="1" applyAlignment="1">
      <alignment horizontal="right" vertical="center"/>
    </xf>
    <xf numFmtId="177" fontId="2" fillId="0" borderId="38" xfId="6" applyNumberFormat="1" applyFont="1" applyFill="1" applyBorder="1" applyAlignment="1">
      <alignment vertical="center"/>
    </xf>
    <xf numFmtId="0" fontId="2" fillId="0" borderId="21" xfId="6" applyFont="1" applyFill="1" applyBorder="1" applyAlignment="1">
      <alignment vertical="center"/>
    </xf>
    <xf numFmtId="177" fontId="2" fillId="0" borderId="0" xfId="6" applyNumberFormat="1" applyFont="1" applyFill="1" applyAlignment="1">
      <alignment vertical="center"/>
    </xf>
    <xf numFmtId="0" fontId="2" fillId="0" borderId="0" xfId="6" applyFont="1" applyFill="1" applyAlignment="1">
      <alignment vertical="center"/>
    </xf>
    <xf numFmtId="0" fontId="7" fillId="0" borderId="39" xfId="6" applyFont="1" applyFill="1" applyBorder="1" applyAlignment="1">
      <alignment horizontal="right" vertical="center"/>
    </xf>
    <xf numFmtId="177" fontId="2" fillId="2" borderId="45" xfId="6" applyNumberFormat="1" applyFont="1" applyFill="1" applyBorder="1" applyAlignment="1">
      <alignment horizontal="right" vertical="center"/>
    </xf>
    <xf numFmtId="177" fontId="2" fillId="2" borderId="36" xfId="6" applyNumberFormat="1" applyFont="1" applyFill="1" applyBorder="1" applyAlignment="1">
      <alignment horizontal="right" vertical="center"/>
    </xf>
    <xf numFmtId="177" fontId="7" fillId="2" borderId="37" xfId="6" applyNumberFormat="1" applyFont="1" applyFill="1" applyBorder="1" applyAlignment="1">
      <alignment horizontal="center" vertical="center"/>
    </xf>
    <xf numFmtId="179" fontId="7" fillId="2" borderId="37" xfId="6" applyNumberFormat="1" applyFont="1" applyFill="1" applyBorder="1" applyAlignment="1">
      <alignment horizontal="center" vertical="center"/>
    </xf>
    <xf numFmtId="0" fontId="5" fillId="0" borderId="0" xfId="6" applyFont="1" applyFill="1" applyBorder="1" applyAlignment="1">
      <alignment vertical="center"/>
    </xf>
    <xf numFmtId="0" fontId="31" fillId="0" borderId="0" xfId="6" applyFont="1" applyAlignment="1">
      <alignment horizontal="center" vertical="center"/>
    </xf>
    <xf numFmtId="0" fontId="31" fillId="0" borderId="0" xfId="6" applyFont="1" applyAlignment="1">
      <alignment horizontal="left" vertical="center"/>
    </xf>
    <xf numFmtId="49" fontId="31" fillId="0" borderId="0" xfId="8" applyNumberFormat="1" applyFont="1" applyFill="1" applyAlignment="1">
      <alignment vertical="center"/>
    </xf>
    <xf numFmtId="0" fontId="31" fillId="0" borderId="0" xfId="8" applyFont="1" applyFill="1" applyAlignment="1">
      <alignment vertical="center"/>
    </xf>
    <xf numFmtId="0" fontId="35" fillId="0" borderId="0" xfId="8" applyFont="1" applyFill="1" applyBorder="1" applyAlignment="1"/>
    <xf numFmtId="0" fontId="35" fillId="0" borderId="0" xfId="8" applyFont="1" applyFill="1" applyBorder="1" applyAlignment="1">
      <alignment horizontal="center"/>
    </xf>
    <xf numFmtId="0" fontId="2" fillId="0" borderId="0" xfId="8" applyFont="1" applyFill="1" applyBorder="1" applyAlignment="1">
      <alignment horizontal="center"/>
    </xf>
    <xf numFmtId="0" fontId="2" fillId="0" borderId="0" xfId="8" applyFont="1" applyFill="1" applyBorder="1" applyAlignment="1"/>
    <xf numFmtId="0" fontId="2" fillId="0" borderId="0" xfId="8" applyFont="1" applyFill="1" applyBorder="1" applyAlignment="1">
      <alignment horizontal="right"/>
    </xf>
    <xf numFmtId="0" fontId="2" fillId="0" borderId="0" xfId="8" applyFont="1" applyFill="1" applyBorder="1" applyAlignment="1">
      <alignment horizontal="right" vertical="center"/>
    </xf>
    <xf numFmtId="0" fontId="2" fillId="0" borderId="0" xfId="8" applyFont="1" applyFill="1" applyAlignment="1">
      <alignment vertical="center"/>
    </xf>
    <xf numFmtId="0" fontId="2" fillId="0" borderId="49" xfId="8" applyFont="1" applyFill="1" applyBorder="1" applyAlignment="1">
      <alignment vertical="center"/>
    </xf>
    <xf numFmtId="0" fontId="2" fillId="0" borderId="52" xfId="8" applyFont="1" applyFill="1" applyBorder="1" applyAlignment="1">
      <alignment vertical="center"/>
    </xf>
    <xf numFmtId="0" fontId="2" fillId="0" borderId="0" xfId="8" applyFont="1" applyFill="1" applyAlignment="1">
      <alignment horizontal="center" vertical="center"/>
    </xf>
    <xf numFmtId="38" fontId="2" fillId="0" borderId="57" xfId="7" applyFont="1" applyFill="1" applyBorder="1" applyAlignment="1">
      <alignment vertical="center"/>
    </xf>
    <xf numFmtId="38" fontId="2" fillId="0" borderId="58" xfId="7" applyFont="1" applyFill="1" applyBorder="1" applyAlignment="1">
      <alignment vertical="center"/>
    </xf>
    <xf numFmtId="0" fontId="2" fillId="0" borderId="58" xfId="8" applyFont="1" applyFill="1" applyBorder="1" applyAlignment="1">
      <alignment vertical="center"/>
    </xf>
    <xf numFmtId="177" fontId="2" fillId="0" borderId="59" xfId="8" applyNumberFormat="1" applyFont="1" applyFill="1" applyBorder="1" applyAlignment="1">
      <alignment horizontal="right" vertical="center"/>
    </xf>
    <xf numFmtId="180" fontId="7" fillId="0" borderId="58" xfId="8" applyNumberFormat="1" applyFont="1" applyFill="1" applyBorder="1" applyAlignment="1">
      <alignment horizontal="center" vertical="center"/>
    </xf>
    <xf numFmtId="177" fontId="7" fillId="0" borderId="60" xfId="8" applyNumberFormat="1" applyFont="1" applyFill="1" applyBorder="1" applyAlignment="1">
      <alignment horizontal="center" vertical="center"/>
    </xf>
    <xf numFmtId="177" fontId="7" fillId="0" borderId="61" xfId="8" applyNumberFormat="1" applyFont="1" applyFill="1" applyBorder="1" applyAlignment="1">
      <alignment horizontal="center" vertical="center"/>
    </xf>
    <xf numFmtId="177" fontId="2" fillId="0" borderId="58" xfId="8" applyNumberFormat="1" applyFont="1" applyFill="1" applyBorder="1" applyAlignment="1">
      <alignment horizontal="right" vertical="center"/>
    </xf>
    <xf numFmtId="177" fontId="31" fillId="0" borderId="0" xfId="8" applyNumberFormat="1" applyFont="1" applyFill="1" applyAlignment="1">
      <alignment vertical="center"/>
    </xf>
    <xf numFmtId="0" fontId="2" fillId="0" borderId="0" xfId="8" applyFont="1" applyFill="1" applyBorder="1" applyAlignment="1">
      <alignment vertical="center"/>
    </xf>
    <xf numFmtId="177" fontId="2" fillId="0" borderId="18" xfId="8" applyNumberFormat="1" applyFont="1" applyFill="1" applyBorder="1" applyAlignment="1">
      <alignment horizontal="right" vertical="center"/>
    </xf>
    <xf numFmtId="180" fontId="7" fillId="0" borderId="0" xfId="8" applyNumberFormat="1" applyFont="1" applyFill="1" applyBorder="1" applyAlignment="1">
      <alignment horizontal="center" vertical="center"/>
    </xf>
    <xf numFmtId="177" fontId="7" fillId="0" borderId="39" xfId="8" applyNumberFormat="1" applyFont="1" applyFill="1" applyBorder="1" applyAlignment="1">
      <alignment horizontal="center" vertical="center"/>
    </xf>
    <xf numFmtId="177" fontId="2" fillId="0" borderId="0" xfId="8" applyNumberFormat="1" applyFont="1" applyFill="1" applyBorder="1" applyAlignment="1">
      <alignment horizontal="right" vertical="center"/>
    </xf>
    <xf numFmtId="177" fontId="7" fillId="0" borderId="64" xfId="8" applyNumberFormat="1" applyFont="1" applyFill="1" applyBorder="1" applyAlignment="1">
      <alignment horizontal="center" vertical="center"/>
    </xf>
    <xf numFmtId="0" fontId="2" fillId="0" borderId="38" xfId="8" applyFont="1" applyFill="1" applyBorder="1" applyAlignment="1">
      <alignment vertical="center"/>
    </xf>
    <xf numFmtId="0" fontId="2" fillId="0" borderId="38" xfId="13" applyFont="1" applyFill="1" applyBorder="1" applyAlignment="1">
      <alignment horizontal="left" vertical="center"/>
    </xf>
    <xf numFmtId="0" fontId="2" fillId="0" borderId="0" xfId="13" applyFont="1" applyFill="1" applyBorder="1" applyAlignment="1">
      <alignment horizontal="left" vertical="center"/>
    </xf>
    <xf numFmtId="38" fontId="2" fillId="0" borderId="67" xfId="7" applyFont="1" applyFill="1" applyBorder="1" applyAlignment="1">
      <alignment vertical="center"/>
    </xf>
    <xf numFmtId="0" fontId="2" fillId="0" borderId="2" xfId="13" applyFont="1" applyFill="1" applyBorder="1" applyAlignment="1">
      <alignment vertical="center"/>
    </xf>
    <xf numFmtId="0" fontId="2" fillId="0" borderId="2" xfId="8" applyFont="1" applyFill="1" applyBorder="1" applyAlignment="1">
      <alignment vertical="center"/>
    </xf>
    <xf numFmtId="177" fontId="2" fillId="0" borderId="8" xfId="8" applyNumberFormat="1" applyFont="1" applyFill="1" applyBorder="1" applyAlignment="1">
      <alignment horizontal="right" vertical="center"/>
    </xf>
    <xf numFmtId="180" fontId="7" fillId="0" borderId="2" xfId="8" applyNumberFormat="1" applyFont="1" applyFill="1" applyBorder="1" applyAlignment="1">
      <alignment horizontal="center" vertical="center"/>
    </xf>
    <xf numFmtId="177" fontId="7" fillId="0" borderId="70" xfId="8" applyNumberFormat="1" applyFont="1" applyFill="1" applyBorder="1" applyAlignment="1">
      <alignment horizontal="center" vertical="center"/>
    </xf>
    <xf numFmtId="177" fontId="2" fillId="0" borderId="2" xfId="8" applyNumberFormat="1" applyFont="1" applyFill="1" applyBorder="1" applyAlignment="1">
      <alignment horizontal="right" vertical="center"/>
    </xf>
    <xf numFmtId="38" fontId="2" fillId="0" borderId="40" xfId="7" applyFont="1" applyFill="1" applyBorder="1" applyAlignment="1">
      <alignment vertical="center"/>
    </xf>
    <xf numFmtId="0" fontId="2" fillId="0" borderId="16" xfId="13" applyFont="1" applyFill="1" applyBorder="1" applyAlignment="1">
      <alignment vertical="center"/>
    </xf>
    <xf numFmtId="0" fontId="2" fillId="0" borderId="71" xfId="13" applyFont="1" applyFill="1" applyBorder="1" applyAlignment="1">
      <alignment vertical="center"/>
    </xf>
    <xf numFmtId="0" fontId="2" fillId="0" borderId="16" xfId="8" applyFont="1" applyFill="1" applyBorder="1" applyAlignment="1">
      <alignment vertical="center"/>
    </xf>
    <xf numFmtId="177" fontId="2" fillId="0" borderId="9" xfId="8" applyNumberFormat="1" applyFont="1" applyFill="1" applyBorder="1" applyAlignment="1">
      <alignment horizontal="right" vertical="center"/>
    </xf>
    <xf numFmtId="180" fontId="7" fillId="0" borderId="4" xfId="8" applyNumberFormat="1" applyFont="1" applyFill="1" applyBorder="1" applyAlignment="1">
      <alignment horizontal="center" vertical="center"/>
    </xf>
    <xf numFmtId="177" fontId="7" fillId="0" borderId="41" xfId="8" applyNumberFormat="1" applyFont="1" applyFill="1" applyBorder="1" applyAlignment="1">
      <alignment horizontal="center" vertical="center"/>
    </xf>
    <xf numFmtId="177" fontId="2" fillId="0" borderId="16" xfId="8" applyNumberFormat="1" applyFont="1" applyFill="1" applyBorder="1" applyAlignment="1">
      <alignment horizontal="right" vertical="center"/>
    </xf>
    <xf numFmtId="0" fontId="2" fillId="0" borderId="0" xfId="13" applyFont="1" applyFill="1" applyBorder="1" applyAlignment="1">
      <alignment vertical="center"/>
    </xf>
    <xf numFmtId="177" fontId="7" fillId="0" borderId="21" xfId="8" applyNumberFormat="1" applyFont="1" applyFill="1" applyBorder="1" applyAlignment="1">
      <alignment horizontal="center" vertical="center"/>
    </xf>
    <xf numFmtId="0" fontId="2" fillId="0" borderId="2" xfId="13" applyFont="1" applyFill="1" applyBorder="1" applyAlignment="1">
      <alignment horizontal="left" vertical="center"/>
    </xf>
    <xf numFmtId="177" fontId="7" fillId="0" borderId="14" xfId="8" applyNumberFormat="1" applyFont="1" applyFill="1" applyBorder="1" applyAlignment="1">
      <alignment horizontal="center" vertical="center"/>
    </xf>
    <xf numFmtId="38" fontId="5" fillId="0" borderId="0" xfId="7" applyFont="1" applyFill="1" applyBorder="1" applyAlignment="1">
      <alignment vertical="center"/>
    </xf>
    <xf numFmtId="38" fontId="2" fillId="0" borderId="42" xfId="7" applyFont="1" applyFill="1" applyBorder="1" applyAlignment="1">
      <alignment vertical="center"/>
    </xf>
    <xf numFmtId="0" fontId="2" fillId="0" borderId="43" xfId="13" applyFont="1" applyFill="1" applyBorder="1" applyAlignment="1">
      <alignment vertical="center"/>
    </xf>
    <xf numFmtId="0" fontId="2" fillId="0" borderId="43" xfId="13" applyFont="1" applyFill="1" applyBorder="1" applyAlignment="1">
      <alignment horizontal="left" vertical="center"/>
    </xf>
    <xf numFmtId="0" fontId="34" fillId="0" borderId="43" xfId="13" applyFont="1" applyFill="1" applyBorder="1" applyAlignment="1">
      <alignment horizontal="left" vertical="center"/>
    </xf>
    <xf numFmtId="0" fontId="2" fillId="0" borderId="43" xfId="8" applyFont="1" applyFill="1" applyBorder="1" applyAlignment="1">
      <alignment vertical="center"/>
    </xf>
    <xf numFmtId="177" fontId="2" fillId="0" borderId="45" xfId="8" applyNumberFormat="1" applyFont="1" applyFill="1" applyBorder="1" applyAlignment="1">
      <alignment horizontal="right" vertical="center"/>
    </xf>
    <xf numFmtId="180" fontId="7" fillId="0" borderId="43" xfId="8" applyNumberFormat="1" applyFont="1" applyFill="1" applyBorder="1" applyAlignment="1">
      <alignment horizontal="center" vertical="center"/>
    </xf>
    <xf numFmtId="177" fontId="7" fillId="0" borderId="44" xfId="8" applyNumberFormat="1" applyFont="1" applyFill="1" applyBorder="1" applyAlignment="1">
      <alignment horizontal="center" vertical="center"/>
    </xf>
    <xf numFmtId="177" fontId="7" fillId="0" borderId="46" xfId="8" applyNumberFormat="1" applyFont="1" applyFill="1" applyBorder="1" applyAlignment="1">
      <alignment horizontal="center" vertical="center"/>
    </xf>
    <xf numFmtId="177" fontId="2" fillId="0" borderId="43" xfId="8" applyNumberFormat="1" applyFont="1" applyFill="1" applyBorder="1" applyAlignment="1">
      <alignment horizontal="right" vertical="center"/>
    </xf>
    <xf numFmtId="177" fontId="7" fillId="0" borderId="46" xfId="7" applyNumberFormat="1" applyFont="1" applyFill="1" applyBorder="1" applyAlignment="1">
      <alignment horizontal="center" vertical="center"/>
    </xf>
    <xf numFmtId="38" fontId="2" fillId="0" borderId="53" xfId="7" applyFont="1" applyFill="1" applyBorder="1" applyAlignment="1">
      <alignment vertical="center"/>
    </xf>
    <xf numFmtId="0" fontId="2" fillId="0" borderId="54" xfId="13" applyFont="1" applyFill="1" applyBorder="1" applyAlignment="1">
      <alignment vertical="center"/>
    </xf>
    <xf numFmtId="0" fontId="2" fillId="0" borderId="54" xfId="13" applyFont="1" applyFill="1" applyBorder="1" applyAlignment="1">
      <alignment horizontal="left" vertical="center"/>
    </xf>
    <xf numFmtId="0" fontId="2" fillId="0" borderId="54" xfId="8" applyFont="1" applyFill="1" applyBorder="1" applyAlignment="1">
      <alignment vertical="center"/>
    </xf>
    <xf numFmtId="177" fontId="2" fillId="0" borderId="56" xfId="8" applyNumberFormat="1" applyFont="1" applyFill="1" applyBorder="1" applyAlignment="1">
      <alignment horizontal="right" vertical="center"/>
    </xf>
    <xf numFmtId="180" fontId="7" fillId="0" borderId="54" xfId="8" applyNumberFormat="1" applyFont="1" applyFill="1" applyBorder="1" applyAlignment="1">
      <alignment horizontal="center" vertical="center"/>
    </xf>
    <xf numFmtId="177" fontId="7" fillId="0" borderId="55" xfId="8" applyNumberFormat="1" applyFont="1" applyFill="1" applyBorder="1" applyAlignment="1">
      <alignment horizontal="center" vertical="center"/>
    </xf>
    <xf numFmtId="177" fontId="7" fillId="0" borderId="78" xfId="8" applyNumberFormat="1" applyFont="1" applyFill="1" applyBorder="1" applyAlignment="1">
      <alignment horizontal="center" vertical="center"/>
    </xf>
    <xf numFmtId="177" fontId="2" fillId="0" borderId="54" xfId="8" applyNumberFormat="1" applyFont="1" applyFill="1" applyBorder="1" applyAlignment="1">
      <alignment horizontal="right" vertical="center"/>
    </xf>
    <xf numFmtId="177" fontId="7" fillId="0" borderId="78" xfId="7" applyNumberFormat="1" applyFont="1" applyFill="1" applyBorder="1" applyAlignment="1">
      <alignment horizontal="center" vertical="center"/>
    </xf>
    <xf numFmtId="0" fontId="2" fillId="0" borderId="49" xfId="8" applyFont="1" applyFill="1" applyBorder="1" applyAlignment="1">
      <alignment vertical="top" wrapText="1"/>
    </xf>
    <xf numFmtId="0" fontId="2" fillId="0" borderId="49" xfId="8" applyFont="1" applyFill="1" applyBorder="1" applyAlignment="1">
      <alignment vertical="top"/>
    </xf>
    <xf numFmtId="0" fontId="2" fillId="0" borderId="0" xfId="8" applyFont="1" applyFill="1" applyBorder="1" applyAlignment="1">
      <alignment vertical="top"/>
    </xf>
    <xf numFmtId="0" fontId="31" fillId="0" borderId="0" xfId="8" applyFont="1" applyAlignment="1">
      <alignment horizontal="left" vertical="center"/>
    </xf>
    <xf numFmtId="0" fontId="2" fillId="0" borderId="0" xfId="8" applyFont="1" applyAlignment="1">
      <alignment horizontal="center" vertical="center"/>
    </xf>
    <xf numFmtId="0" fontId="2" fillId="0" borderId="0" xfId="8" applyFont="1"/>
    <xf numFmtId="49" fontId="2" fillId="2" borderId="0" xfId="0" applyNumberFormat="1" applyFont="1" applyFill="1">
      <alignment vertical="center"/>
    </xf>
    <xf numFmtId="0" fontId="2" fillId="2" borderId="0" xfId="0" applyFont="1" applyFill="1" applyAlignment="1"/>
    <xf numFmtId="0" fontId="2" fillId="2" borderId="0" xfId="10" applyFont="1" applyFill="1">
      <alignment vertical="center"/>
    </xf>
    <xf numFmtId="0" fontId="2" fillId="2" borderId="0" xfId="0" applyFont="1" applyFill="1" applyBorder="1">
      <alignment vertical="center"/>
    </xf>
    <xf numFmtId="0" fontId="3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38" fontId="2" fillId="2" borderId="3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77" fontId="2" fillId="2" borderId="18" xfId="0" applyNumberFormat="1" applyFont="1" applyFill="1" applyBorder="1" applyAlignment="1">
      <alignment horizontal="right" vertical="center"/>
    </xf>
    <xf numFmtId="0" fontId="7" fillId="2" borderId="39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vertical="center"/>
    </xf>
    <xf numFmtId="177" fontId="2" fillId="2" borderId="0" xfId="0" applyNumberFormat="1" applyFont="1" applyFill="1">
      <alignment vertical="center"/>
    </xf>
    <xf numFmtId="179" fontId="7" fillId="2" borderId="39" xfId="0" applyNumberFormat="1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vertical="center"/>
    </xf>
    <xf numFmtId="38" fontId="2" fillId="2" borderId="40" xfId="1" applyFont="1" applyFill="1" applyBorder="1" applyAlignment="1">
      <alignment vertical="center"/>
    </xf>
    <xf numFmtId="38" fontId="2" fillId="2" borderId="16" xfId="1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177" fontId="2" fillId="2" borderId="9" xfId="0" applyNumberFormat="1" applyFont="1" applyFill="1" applyBorder="1" applyAlignment="1">
      <alignment horizontal="right" vertical="center"/>
    </xf>
    <xf numFmtId="37" fontId="7" fillId="2" borderId="41" xfId="0" applyNumberFormat="1" applyFont="1" applyFill="1" applyBorder="1" applyAlignment="1">
      <alignment horizontal="center" vertical="center"/>
    </xf>
    <xf numFmtId="38" fontId="2" fillId="2" borderId="34" xfId="1" applyFont="1" applyFill="1" applyBorder="1" applyAlignment="1">
      <alignment vertical="center"/>
    </xf>
    <xf numFmtId="38" fontId="2" fillId="2" borderId="35" xfId="1" applyFont="1" applyFill="1" applyBorder="1" applyAlignment="1">
      <alignment vertical="center"/>
    </xf>
    <xf numFmtId="0" fontId="36" fillId="2" borderId="35" xfId="0" applyFont="1" applyFill="1" applyBorder="1" applyAlignment="1">
      <alignment vertical="center"/>
    </xf>
    <xf numFmtId="177" fontId="2" fillId="2" borderId="36" xfId="0" applyNumberFormat="1" applyFont="1" applyFill="1" applyBorder="1" applyAlignment="1">
      <alignment horizontal="right" vertical="center"/>
    </xf>
    <xf numFmtId="179" fontId="7" fillId="2" borderId="37" xfId="0" applyNumberFormat="1" applyFont="1" applyFill="1" applyBorder="1" applyAlignment="1">
      <alignment horizontal="center" vertical="center"/>
    </xf>
    <xf numFmtId="49" fontId="5" fillId="2" borderId="0" xfId="1" applyNumberFormat="1" applyFont="1" applyFill="1" applyBorder="1" applyAlignment="1">
      <alignment vertical="center"/>
    </xf>
    <xf numFmtId="0" fontId="31" fillId="2" borderId="0" xfId="0" applyFont="1" applyFill="1" applyAlignment="1">
      <alignment vertical="center"/>
    </xf>
    <xf numFmtId="38" fontId="5" fillId="2" borderId="49" xfId="1" applyFont="1" applyFill="1" applyBorder="1" applyAlignment="1">
      <alignment vertical="center"/>
    </xf>
    <xf numFmtId="38" fontId="37" fillId="2" borderId="49" xfId="1" applyFont="1" applyFill="1" applyBorder="1" applyAlignment="1">
      <alignment vertical="center"/>
    </xf>
    <xf numFmtId="0" fontId="38" fillId="2" borderId="49" xfId="0" applyFont="1" applyFill="1" applyBorder="1" applyAlignment="1">
      <alignment vertical="center"/>
    </xf>
    <xf numFmtId="0" fontId="31" fillId="2" borderId="0" xfId="0" applyFont="1" applyFill="1" applyAlignment="1">
      <alignment horizontal="left" vertical="center"/>
    </xf>
    <xf numFmtId="38" fontId="37" fillId="2" borderId="0" xfId="1" applyFont="1" applyFill="1" applyBorder="1" applyAlignment="1">
      <alignment vertical="center"/>
    </xf>
    <xf numFmtId="0" fontId="38" fillId="2" borderId="0" xfId="0" applyFont="1" applyFill="1" applyBorder="1" applyAlignment="1">
      <alignment vertical="center"/>
    </xf>
    <xf numFmtId="0" fontId="34" fillId="2" borderId="0" xfId="10" applyFont="1" applyFill="1">
      <alignment vertical="center"/>
    </xf>
    <xf numFmtId="0" fontId="39" fillId="2" borderId="0" xfId="9" applyFont="1" applyFill="1" applyAlignment="1">
      <alignment vertical="center"/>
    </xf>
    <xf numFmtId="49" fontId="5" fillId="2" borderId="0" xfId="9" applyNumberFormat="1" applyFont="1" applyFill="1" applyBorder="1" applyAlignment="1">
      <alignment vertical="center"/>
    </xf>
    <xf numFmtId="0" fontId="5" fillId="2" borderId="0" xfId="9" applyFont="1" applyFill="1" applyBorder="1" applyAlignment="1">
      <alignment vertical="center"/>
    </xf>
    <xf numFmtId="0" fontId="2" fillId="2" borderId="0" xfId="9" applyFont="1" applyFill="1" applyBorder="1" applyAlignment="1">
      <alignment vertical="center"/>
    </xf>
    <xf numFmtId="0" fontId="2" fillId="2" borderId="0" xfId="9" applyFont="1" applyFill="1" applyBorder="1" applyAlignment="1">
      <alignment horizontal="right" vertical="center"/>
    </xf>
    <xf numFmtId="49" fontId="31" fillId="2" borderId="0" xfId="9" applyNumberFormat="1" applyFont="1" applyFill="1" applyAlignment="1">
      <alignment horizontal="center" vertical="center"/>
    </xf>
    <xf numFmtId="0" fontId="31" fillId="2" borderId="0" xfId="9" applyFont="1" applyFill="1" applyAlignment="1">
      <alignment horizontal="center" vertical="center"/>
    </xf>
    <xf numFmtId="38" fontId="2" fillId="2" borderId="48" xfId="7" applyFont="1" applyFill="1" applyBorder="1" applyAlignment="1">
      <alignment vertical="center"/>
    </xf>
    <xf numFmtId="0" fontId="2" fillId="2" borderId="49" xfId="13" applyFont="1" applyFill="1" applyBorder="1" applyAlignment="1">
      <alignment vertical="center"/>
    </xf>
    <xf numFmtId="0" fontId="2" fillId="2" borderId="49" xfId="13" applyFont="1" applyFill="1" applyBorder="1" applyAlignment="1">
      <alignment horizontal="left" vertical="center"/>
    </xf>
    <xf numFmtId="0" fontId="2" fillId="2" borderId="51" xfId="9" applyFont="1" applyFill="1" applyBorder="1" applyAlignment="1">
      <alignment vertical="center"/>
    </xf>
    <xf numFmtId="0" fontId="7" fillId="2" borderId="52" xfId="9" applyFont="1" applyFill="1" applyBorder="1" applyAlignment="1">
      <alignment vertical="center"/>
    </xf>
    <xf numFmtId="177" fontId="2" fillId="2" borderId="0" xfId="0" applyNumberFormat="1" applyFont="1" applyFill="1" applyBorder="1">
      <alignment vertical="center"/>
    </xf>
    <xf numFmtId="38" fontId="2" fillId="2" borderId="38" xfId="7" applyFont="1" applyFill="1" applyBorder="1" applyAlignment="1">
      <alignment vertical="center"/>
    </xf>
    <xf numFmtId="0" fontId="2" fillId="2" borderId="0" xfId="13" applyFont="1" applyFill="1" applyBorder="1" applyAlignment="1">
      <alignment vertical="center"/>
    </xf>
    <xf numFmtId="0" fontId="2" fillId="2" borderId="0" xfId="13" applyFont="1" applyFill="1" applyBorder="1" applyAlignment="1">
      <alignment horizontal="left" vertical="center"/>
    </xf>
    <xf numFmtId="0" fontId="2" fillId="2" borderId="21" xfId="9" applyFont="1" applyFill="1" applyBorder="1" applyAlignment="1">
      <alignment vertical="center"/>
    </xf>
    <xf numFmtId="177" fontId="2" fillId="2" borderId="18" xfId="9" applyNumberFormat="1" applyFont="1" applyFill="1" applyBorder="1" applyAlignment="1">
      <alignment horizontal="right" vertical="center"/>
    </xf>
    <xf numFmtId="179" fontId="7" fillId="2" borderId="39" xfId="9" applyNumberFormat="1" applyFont="1" applyFill="1" applyBorder="1" applyAlignment="1">
      <alignment horizontal="center" vertical="center"/>
    </xf>
    <xf numFmtId="0" fontId="2" fillId="2" borderId="38" xfId="9" applyFont="1" applyFill="1" applyBorder="1" applyAlignment="1">
      <alignment vertical="center"/>
    </xf>
    <xf numFmtId="0" fontId="2" fillId="2" borderId="38" xfId="12" applyFont="1" applyFill="1" applyBorder="1" applyAlignment="1">
      <alignment vertical="center"/>
    </xf>
    <xf numFmtId="0" fontId="2" fillId="2" borderId="0" xfId="12" applyFont="1" applyFill="1" applyBorder="1" applyAlignment="1">
      <alignment vertical="center"/>
    </xf>
    <xf numFmtId="181" fontId="7" fillId="2" borderId="39" xfId="9" applyNumberFormat="1" applyFont="1" applyFill="1" applyBorder="1" applyAlignment="1">
      <alignment horizontal="center" vertical="center"/>
    </xf>
    <xf numFmtId="38" fontId="2" fillId="2" borderId="0" xfId="7" applyFont="1" applyFill="1" applyBorder="1" applyAlignment="1">
      <alignment vertical="center"/>
    </xf>
    <xf numFmtId="0" fontId="2" fillId="2" borderId="40" xfId="9" applyFont="1" applyFill="1" applyBorder="1" applyAlignment="1">
      <alignment vertical="center"/>
    </xf>
    <xf numFmtId="0" fontId="2" fillId="2" borderId="16" xfId="9" applyFont="1" applyFill="1" applyBorder="1" applyAlignment="1">
      <alignment vertical="center"/>
    </xf>
    <xf numFmtId="38" fontId="2" fillId="2" borderId="16" xfId="7" applyFont="1" applyFill="1" applyBorder="1" applyAlignment="1">
      <alignment vertical="center"/>
    </xf>
    <xf numFmtId="0" fontId="2" fillId="2" borderId="16" xfId="12" applyFont="1" applyFill="1" applyBorder="1" applyAlignment="1">
      <alignment vertical="center"/>
    </xf>
    <xf numFmtId="0" fontId="2" fillId="2" borderId="4" xfId="9" applyFont="1" applyFill="1" applyBorder="1" applyAlignment="1">
      <alignment vertical="center"/>
    </xf>
    <xf numFmtId="177" fontId="2" fillId="2" borderId="9" xfId="9" applyNumberFormat="1" applyFont="1" applyFill="1" applyBorder="1" applyAlignment="1">
      <alignment horizontal="right" vertical="center"/>
    </xf>
    <xf numFmtId="179" fontId="7" fillId="2" borderId="41" xfId="9" applyNumberFormat="1" applyFont="1" applyFill="1" applyBorder="1" applyAlignment="1">
      <alignment horizontal="center" vertical="center"/>
    </xf>
    <xf numFmtId="177" fontId="2" fillId="2" borderId="18" xfId="9" applyNumberFormat="1" applyFont="1" applyFill="1" applyBorder="1" applyAlignment="1">
      <alignment horizontal="center" vertical="center"/>
    </xf>
    <xf numFmtId="0" fontId="7" fillId="2" borderId="39" xfId="9" applyFont="1" applyFill="1" applyBorder="1" applyAlignment="1">
      <alignment horizontal="center" vertical="center"/>
    </xf>
    <xf numFmtId="177" fontId="2" fillId="2" borderId="8" xfId="9" applyNumberFormat="1" applyFont="1" applyFill="1" applyBorder="1" applyAlignment="1">
      <alignment horizontal="right" vertical="center"/>
    </xf>
    <xf numFmtId="177" fontId="2" fillId="2" borderId="36" xfId="9" applyNumberFormat="1" applyFont="1" applyFill="1" applyBorder="1" applyAlignment="1">
      <alignment horizontal="right" vertical="center"/>
    </xf>
    <xf numFmtId="179" fontId="7" fillId="2" borderId="37" xfId="9" applyNumberFormat="1" applyFont="1" applyFill="1" applyBorder="1" applyAlignment="1">
      <alignment horizontal="center" vertical="center"/>
    </xf>
    <xf numFmtId="0" fontId="2" fillId="2" borderId="49" xfId="9" applyFont="1" applyFill="1" applyBorder="1" applyAlignment="1">
      <alignment horizontal="left" vertical="center"/>
    </xf>
    <xf numFmtId="177" fontId="2" fillId="2" borderId="0" xfId="9" applyNumberFormat="1" applyFont="1" applyFill="1" applyBorder="1" applyAlignment="1">
      <alignment horizontal="right" vertical="center"/>
    </xf>
    <xf numFmtId="179" fontId="7" fillId="2" borderId="49" xfId="9" applyNumberFormat="1" applyFont="1" applyFill="1" applyBorder="1" applyAlignment="1">
      <alignment horizontal="center" vertical="center"/>
    </xf>
    <xf numFmtId="0" fontId="2" fillId="2" borderId="57" xfId="9" applyFont="1" applyFill="1" applyBorder="1" applyAlignment="1">
      <alignment horizontal="left" vertical="center"/>
    </xf>
    <xf numFmtId="0" fontId="2" fillId="2" borderId="58" xfId="9" applyFont="1" applyFill="1" applyBorder="1" applyAlignment="1">
      <alignment horizontal="left" vertical="center"/>
    </xf>
    <xf numFmtId="177" fontId="2" fillId="2" borderId="59" xfId="9" applyNumberFormat="1" applyFont="1" applyFill="1" applyBorder="1" applyAlignment="1">
      <alignment horizontal="right" vertical="center"/>
    </xf>
    <xf numFmtId="179" fontId="7" fillId="2" borderId="61" xfId="9" applyNumberFormat="1" applyFont="1" applyFill="1" applyBorder="1" applyAlignment="1">
      <alignment horizontal="center" vertical="center"/>
    </xf>
    <xf numFmtId="0" fontId="2" fillId="2" borderId="42" xfId="9" applyFont="1" applyFill="1" applyBorder="1" applyAlignment="1">
      <alignment horizontal="left" vertical="center"/>
    </xf>
    <xf numFmtId="0" fontId="2" fillId="2" borderId="43" xfId="9" applyFont="1" applyFill="1" applyBorder="1" applyAlignment="1">
      <alignment horizontal="left" vertical="center"/>
    </xf>
    <xf numFmtId="177" fontId="2" fillId="2" borderId="45" xfId="9" applyNumberFormat="1" applyFont="1" applyFill="1" applyBorder="1" applyAlignment="1">
      <alignment horizontal="right" vertical="center"/>
    </xf>
    <xf numFmtId="179" fontId="7" fillId="2" borderId="46" xfId="9" applyNumberFormat="1" applyFont="1" applyFill="1" applyBorder="1" applyAlignment="1">
      <alignment horizontal="center" vertical="center"/>
    </xf>
    <xf numFmtId="0" fontId="2" fillId="2" borderId="34" xfId="9" applyFont="1" applyFill="1" applyBorder="1" applyAlignment="1">
      <alignment vertical="center"/>
    </xf>
    <xf numFmtId="0" fontId="2" fillId="2" borderId="35" xfId="9" applyFont="1" applyFill="1" applyBorder="1" applyAlignment="1">
      <alignment vertical="center"/>
    </xf>
    <xf numFmtId="38" fontId="2" fillId="2" borderId="35" xfId="7" applyFont="1" applyFill="1" applyBorder="1" applyAlignment="1">
      <alignment vertical="center"/>
    </xf>
    <xf numFmtId="0" fontId="2" fillId="2" borderId="35" xfId="12" applyFont="1" applyFill="1" applyBorder="1" applyAlignment="1">
      <alignment vertical="center"/>
    </xf>
    <xf numFmtId="38" fontId="5" fillId="2" borderId="0" xfId="7" applyFont="1" applyFill="1" applyBorder="1" applyAlignment="1">
      <alignment vertical="center"/>
    </xf>
    <xf numFmtId="0" fontId="5" fillId="2" borderId="0" xfId="12" applyFont="1" applyFill="1" applyBorder="1" applyAlignment="1">
      <alignment vertical="center"/>
    </xf>
    <xf numFmtId="0" fontId="5" fillId="2" borderId="0" xfId="13" applyFont="1" applyFill="1" applyBorder="1" applyAlignment="1">
      <alignment horizontal="left" vertical="center"/>
    </xf>
    <xf numFmtId="0" fontId="31" fillId="2" borderId="0" xfId="9" applyFont="1" applyFill="1" applyBorder="1" applyAlignment="1">
      <alignment vertical="center"/>
    </xf>
    <xf numFmtId="0" fontId="31" fillId="2" borderId="0" xfId="9" applyFont="1" applyFill="1" applyAlignment="1">
      <alignment horizontal="left" vertical="center"/>
    </xf>
    <xf numFmtId="0" fontId="5" fillId="2" borderId="0" xfId="9" applyFont="1" applyFill="1" applyBorder="1" applyAlignment="1">
      <alignment horizontal="left" vertical="center"/>
    </xf>
    <xf numFmtId="179" fontId="7" fillId="2" borderId="46" xfId="6" applyNumberFormat="1" applyFont="1" applyFill="1" applyBorder="1" applyAlignment="1">
      <alignment horizontal="center" vertical="center"/>
    </xf>
    <xf numFmtId="177" fontId="5" fillId="0" borderId="5" xfId="4" applyNumberFormat="1" applyFont="1" applyFill="1" applyBorder="1" applyAlignment="1" applyProtection="1">
      <alignment horizontal="right" vertical="center"/>
      <protection locked="0"/>
    </xf>
    <xf numFmtId="0" fontId="42" fillId="0" borderId="5" xfId="0" applyFont="1" applyBorder="1" applyProtection="1">
      <alignment vertical="center"/>
      <protection locked="0"/>
    </xf>
    <xf numFmtId="0" fontId="42" fillId="0" borderId="4" xfId="0" applyFont="1" applyBorder="1" applyProtection="1">
      <alignment vertical="center"/>
      <protection locked="0"/>
    </xf>
    <xf numFmtId="0" fontId="42" fillId="0" borderId="9" xfId="0" applyFont="1" applyBorder="1" applyProtection="1">
      <alignment vertical="center"/>
      <protection locked="0"/>
    </xf>
    <xf numFmtId="177" fontId="28" fillId="2" borderId="4" xfId="1" applyNumberFormat="1" applyFont="1" applyFill="1" applyBorder="1" applyAlignment="1" applyProtection="1">
      <alignment horizontal="right" vertical="center"/>
      <protection locked="0"/>
    </xf>
    <xf numFmtId="177" fontId="28" fillId="0" borderId="5" xfId="1" applyNumberFormat="1" applyFont="1" applyFill="1" applyBorder="1" applyAlignment="1" applyProtection="1">
      <alignment horizontal="right" vertical="center"/>
      <protection locked="0"/>
    </xf>
    <xf numFmtId="177" fontId="27" fillId="3" borderId="11" xfId="0" applyNumberFormat="1" applyFont="1" applyFill="1" applyBorder="1" applyAlignment="1" applyProtection="1">
      <alignment horizontal="right" vertical="center" wrapText="1"/>
    </xf>
    <xf numFmtId="177" fontId="27" fillId="0" borderId="12" xfId="1" applyNumberFormat="1" applyFont="1" applyBorder="1" applyAlignment="1" applyProtection="1">
      <alignment horizontal="right" vertical="center"/>
      <protection locked="0"/>
    </xf>
    <xf numFmtId="177" fontId="27" fillId="0" borderId="5" xfId="1" applyNumberFormat="1" applyFont="1" applyBorder="1" applyAlignment="1" applyProtection="1">
      <alignment horizontal="right" vertical="center"/>
      <protection locked="0"/>
    </xf>
    <xf numFmtId="178" fontId="27" fillId="0" borderId="5" xfId="1" applyNumberFormat="1" applyFont="1" applyBorder="1" applyAlignment="1" applyProtection="1">
      <alignment horizontal="right" vertical="center"/>
      <protection locked="0"/>
    </xf>
    <xf numFmtId="49" fontId="27" fillId="4" borderId="5" xfId="0" applyNumberFormat="1" applyFont="1" applyFill="1" applyBorder="1" applyAlignment="1" applyProtection="1">
      <alignment horizontal="left" vertical="center"/>
    </xf>
    <xf numFmtId="177" fontId="27" fillId="0" borderId="5" xfId="0" applyNumberFormat="1" applyFont="1" applyBorder="1" applyAlignment="1" applyProtection="1">
      <alignment horizontal="right" vertical="center"/>
      <protection locked="0"/>
    </xf>
    <xf numFmtId="177" fontId="27" fillId="0" borderId="11" xfId="0" applyNumberFormat="1" applyFont="1" applyFill="1" applyBorder="1" applyAlignment="1" applyProtection="1">
      <alignment horizontal="right" vertical="center"/>
      <protection locked="0"/>
    </xf>
    <xf numFmtId="177" fontId="27" fillId="0" borderId="4" xfId="0" applyNumberFormat="1" applyFont="1" applyFill="1" applyBorder="1" applyAlignment="1" applyProtection="1">
      <alignment horizontal="right" vertical="center"/>
      <protection locked="0"/>
    </xf>
    <xf numFmtId="177" fontId="27" fillId="0" borderId="5" xfId="0" applyNumberFormat="1" applyFont="1" applyFill="1" applyBorder="1" applyAlignment="1" applyProtection="1">
      <alignment horizontal="right" vertical="center"/>
      <protection locked="0"/>
    </xf>
    <xf numFmtId="177" fontId="27" fillId="0" borderId="11" xfId="0" applyNumberFormat="1" applyFont="1" applyBorder="1" applyAlignment="1" applyProtection="1">
      <alignment horizontal="right" vertical="center"/>
      <protection locked="0"/>
    </xf>
    <xf numFmtId="49" fontId="27" fillId="4" borderId="5" xfId="0" applyNumberFormat="1" applyFont="1" applyFill="1" applyBorder="1" applyAlignment="1" applyProtection="1">
      <alignment horizontal="center" vertical="center"/>
    </xf>
    <xf numFmtId="177" fontId="27" fillId="3" borderId="11" xfId="0" applyNumberFormat="1" applyFont="1" applyFill="1" applyBorder="1" applyAlignment="1" applyProtection="1">
      <alignment horizontal="right" vertical="center"/>
    </xf>
    <xf numFmtId="38" fontId="2" fillId="0" borderId="0" xfId="7" applyFont="1" applyFill="1" applyBorder="1" applyAlignment="1">
      <alignment horizontal="center" vertical="center"/>
    </xf>
    <xf numFmtId="0" fontId="2" fillId="2" borderId="16" xfId="9" applyFont="1" applyFill="1" applyBorder="1" applyAlignment="1">
      <alignment horizontal="left" vertical="center"/>
    </xf>
    <xf numFmtId="0" fontId="2" fillId="2" borderId="0" xfId="9" applyFont="1" applyFill="1" applyBorder="1" applyAlignment="1">
      <alignment horizontal="left" vertical="center"/>
    </xf>
    <xf numFmtId="0" fontId="2" fillId="2" borderId="49" xfId="9" applyFont="1" applyFill="1" applyBorder="1" applyAlignment="1">
      <alignment vertical="center"/>
    </xf>
    <xf numFmtId="0" fontId="2" fillId="2" borderId="50" xfId="9" applyFont="1" applyFill="1" applyBorder="1" applyAlignment="1">
      <alignment vertical="center"/>
    </xf>
    <xf numFmtId="0" fontId="2" fillId="2" borderId="67" xfId="9" applyFont="1" applyFill="1" applyBorder="1" applyAlignment="1">
      <alignment horizontal="left" vertical="center"/>
    </xf>
    <xf numFmtId="0" fontId="2" fillId="2" borderId="2" xfId="9" applyFont="1" applyFill="1" applyBorder="1" applyAlignment="1">
      <alignment horizontal="left" vertical="center"/>
    </xf>
    <xf numFmtId="177" fontId="43" fillId="0" borderId="0" xfId="20" applyNumberFormat="1" applyFont="1">
      <alignment vertical="center"/>
    </xf>
    <xf numFmtId="177" fontId="2" fillId="0" borderId="0" xfId="20" applyNumberFormat="1">
      <alignment vertical="center"/>
    </xf>
    <xf numFmtId="177" fontId="44" fillId="0" borderId="0" xfId="20" applyNumberFormat="1" applyFont="1">
      <alignment vertical="center"/>
    </xf>
    <xf numFmtId="177" fontId="2" fillId="0" borderId="0" xfId="20" applyNumberFormat="1" applyAlignment="1">
      <alignment horizontal="right" vertical="center"/>
    </xf>
    <xf numFmtId="177" fontId="0" fillId="0" borderId="1" xfId="22" applyNumberFormat="1" applyFont="1" applyBorder="1" applyAlignment="1">
      <alignment horizontal="center" vertical="center" wrapText="1"/>
    </xf>
    <xf numFmtId="177" fontId="31" fillId="2" borderId="81" xfId="22" applyNumberFormat="1" applyFont="1" applyFill="1" applyBorder="1" applyAlignment="1">
      <alignment horizontal="center" vertical="center"/>
    </xf>
    <xf numFmtId="177" fontId="2" fillId="2" borderId="82" xfId="22" applyNumberFormat="1" applyFont="1" applyFill="1" applyBorder="1" applyAlignment="1">
      <alignment vertical="center"/>
    </xf>
    <xf numFmtId="177" fontId="2" fillId="2" borderId="83" xfId="22" applyNumberFormat="1" applyFont="1" applyFill="1" applyBorder="1" applyAlignment="1">
      <alignment vertical="center"/>
    </xf>
    <xf numFmtId="177" fontId="0" fillId="5" borderId="84" xfId="22" applyNumberFormat="1" applyFont="1" applyFill="1" applyBorder="1">
      <alignment vertical="center"/>
    </xf>
    <xf numFmtId="177" fontId="2" fillId="5" borderId="85" xfId="22" applyNumberFormat="1" applyFont="1" applyFill="1" applyBorder="1" applyAlignment="1">
      <alignment horizontal="right" vertical="center"/>
    </xf>
    <xf numFmtId="177" fontId="0" fillId="0" borderId="84" xfId="22" applyNumberFormat="1" applyFont="1" applyFill="1" applyBorder="1">
      <alignment vertical="center"/>
    </xf>
    <xf numFmtId="177" fontId="2" fillId="0" borderId="85" xfId="22" applyNumberFormat="1" applyFont="1" applyFill="1" applyBorder="1" applyAlignment="1">
      <alignment horizontal="right" vertical="center"/>
    </xf>
    <xf numFmtId="177" fontId="0" fillId="0" borderId="84" xfId="22" applyNumberFormat="1" applyFont="1" applyFill="1" applyBorder="1" applyAlignment="1">
      <alignment horizontal="right" vertical="center"/>
    </xf>
    <xf numFmtId="177" fontId="0" fillId="5" borderId="84" xfId="22" applyNumberFormat="1" applyFont="1" applyFill="1" applyBorder="1" applyAlignment="1">
      <alignment horizontal="right" vertical="center"/>
    </xf>
    <xf numFmtId="177" fontId="36" fillId="2" borderId="83" xfId="22" applyNumberFormat="1" applyFont="1" applyFill="1" applyBorder="1" applyAlignment="1">
      <alignment vertical="center"/>
    </xf>
    <xf numFmtId="177" fontId="2" fillId="2" borderId="86" xfId="22" applyNumberFormat="1" applyFont="1" applyFill="1" applyBorder="1" applyAlignment="1">
      <alignment vertical="center"/>
    </xf>
    <xf numFmtId="177" fontId="2" fillId="2" borderId="87" xfId="22" applyNumberFormat="1" applyFont="1" applyFill="1" applyBorder="1" applyAlignment="1">
      <alignment vertical="center"/>
    </xf>
    <xf numFmtId="177" fontId="36" fillId="2" borderId="87" xfId="22" applyNumberFormat="1" applyFont="1" applyFill="1" applyBorder="1" applyAlignment="1">
      <alignment vertical="center"/>
    </xf>
    <xf numFmtId="177" fontId="0" fillId="5" borderId="88" xfId="22" applyNumberFormat="1" applyFont="1" applyFill="1" applyBorder="1">
      <alignment vertical="center"/>
    </xf>
    <xf numFmtId="177" fontId="2" fillId="5" borderId="89" xfId="22" applyNumberFormat="1" applyFont="1" applyFill="1" applyBorder="1" applyAlignment="1">
      <alignment horizontal="right" vertical="center"/>
    </xf>
    <xf numFmtId="0" fontId="45" fillId="0" borderId="0" xfId="23" applyFont="1" applyFill="1" applyAlignment="1">
      <alignment vertical="center"/>
    </xf>
    <xf numFmtId="177" fontId="5" fillId="2" borderId="0" xfId="24" applyNumberFormat="1" applyFont="1" applyFill="1" applyBorder="1" applyAlignment="1">
      <alignment vertical="center"/>
    </xf>
    <xf numFmtId="177" fontId="37" fillId="2" borderId="0" xfId="24" applyNumberFormat="1" applyFont="1" applyFill="1" applyBorder="1" applyAlignment="1">
      <alignment vertical="center"/>
    </xf>
    <xf numFmtId="177" fontId="38" fillId="2" borderId="0" xfId="3" applyNumberFormat="1" applyFont="1" applyFill="1" applyBorder="1" applyAlignment="1">
      <alignment vertical="center"/>
    </xf>
    <xf numFmtId="177" fontId="31" fillId="2" borderId="0" xfId="3" applyNumberFormat="1" applyFont="1" applyFill="1" applyAlignment="1">
      <alignment vertical="center"/>
    </xf>
    <xf numFmtId="177" fontId="18" fillId="0" borderId="0" xfId="20" applyNumberFormat="1" applyFont="1">
      <alignment vertical="center"/>
    </xf>
    <xf numFmtId="0" fontId="45" fillId="0" borderId="0" xfId="8" applyFont="1" applyFill="1" applyAlignment="1">
      <alignment vertical="center"/>
    </xf>
    <xf numFmtId="0" fontId="45" fillId="0" borderId="0" xfId="8" applyFont="1" applyFill="1" applyBorder="1" applyAlignment="1">
      <alignment vertical="center"/>
    </xf>
    <xf numFmtId="0" fontId="45" fillId="0" borderId="0" xfId="10" applyFont="1" applyFill="1" applyAlignment="1">
      <alignment vertical="center"/>
    </xf>
    <xf numFmtId="0" fontId="45" fillId="0" borderId="0" xfId="10" applyFont="1" applyFill="1" applyBorder="1" applyAlignment="1">
      <alignment vertical="center"/>
    </xf>
    <xf numFmtId="0" fontId="48" fillId="0" borderId="2" xfId="14" applyFont="1" applyFill="1" applyBorder="1" applyAlignment="1">
      <alignment vertical="center"/>
    </xf>
    <xf numFmtId="0" fontId="49" fillId="0" borderId="2" xfId="14" applyFont="1" applyFill="1" applyBorder="1" applyAlignment="1">
      <alignment vertical="center"/>
    </xf>
    <xf numFmtId="0" fontId="46" fillId="0" borderId="0" xfId="14" applyFont="1" applyFill="1" applyBorder="1">
      <alignment vertical="center"/>
    </xf>
    <xf numFmtId="0" fontId="50" fillId="0" borderId="0" xfId="10" applyFont="1" applyFill="1" applyBorder="1" applyAlignment="1">
      <alignment horizontal="right" vertical="center"/>
    </xf>
    <xf numFmtId="0" fontId="51" fillId="0" borderId="0" xfId="25" applyFont="1" applyFill="1" applyBorder="1">
      <alignment vertical="center"/>
    </xf>
    <xf numFmtId="0" fontId="52" fillId="0" borderId="0" xfId="8" applyFont="1" applyFill="1" applyBorder="1" applyAlignment="1">
      <alignment vertical="center"/>
    </xf>
    <xf numFmtId="0" fontId="52" fillId="0" borderId="0" xfId="8" applyFont="1" applyFill="1" applyAlignment="1">
      <alignment vertical="center"/>
    </xf>
    <xf numFmtId="0" fontId="48" fillId="0" borderId="0" xfId="25" applyFont="1" applyFill="1" applyBorder="1">
      <alignment vertical="center"/>
    </xf>
    <xf numFmtId="0" fontId="48" fillId="0" borderId="0" xfId="8" applyFont="1" applyFill="1" applyBorder="1" applyAlignment="1">
      <alignment vertical="center"/>
    </xf>
    <xf numFmtId="49" fontId="5" fillId="4" borderId="6" xfId="0" applyNumberFormat="1" applyFont="1" applyFill="1" applyBorder="1" applyAlignment="1" applyProtection="1">
      <alignment horizontal="center" vertical="center"/>
    </xf>
    <xf numFmtId="49" fontId="5" fillId="4" borderId="5" xfId="0" applyNumberFormat="1" applyFont="1" applyFill="1" applyBorder="1" applyAlignment="1" applyProtection="1">
      <alignment horizontal="center" vertical="center"/>
    </xf>
    <xf numFmtId="49" fontId="5" fillId="4" borderId="13" xfId="0" applyNumberFormat="1" applyFont="1" applyFill="1" applyBorder="1" applyAlignment="1" applyProtection="1">
      <alignment horizontal="center" vertical="center"/>
    </xf>
    <xf numFmtId="49" fontId="5" fillId="4" borderId="8" xfId="0" applyNumberFormat="1" applyFont="1" applyFill="1" applyBorder="1" applyAlignment="1" applyProtection="1">
      <alignment horizontal="left" vertical="center"/>
    </xf>
    <xf numFmtId="49" fontId="5" fillId="4" borderId="2" xfId="0" applyNumberFormat="1" applyFont="1" applyFill="1" applyBorder="1" applyAlignment="1" applyProtection="1">
      <alignment horizontal="left" vertical="center"/>
    </xf>
    <xf numFmtId="49" fontId="5" fillId="4" borderId="14" xfId="0" applyNumberFormat="1" applyFont="1" applyFill="1" applyBorder="1" applyAlignment="1" applyProtection="1">
      <alignment horizontal="left" vertical="center"/>
    </xf>
    <xf numFmtId="177" fontId="5" fillId="0" borderId="13" xfId="0" applyNumberFormat="1" applyFont="1" applyBorder="1" applyAlignment="1" applyProtection="1">
      <alignment horizontal="right" vertical="center"/>
      <protection locked="0"/>
    </xf>
    <xf numFmtId="49" fontId="27" fillId="4" borderId="4" xfId="0" applyNumberFormat="1" applyFont="1" applyFill="1" applyBorder="1" applyAlignment="1" applyProtection="1">
      <alignment horizontal="center" vertical="center" wrapText="1"/>
    </xf>
    <xf numFmtId="177" fontId="27" fillId="3" borderId="4" xfId="0" applyNumberFormat="1" applyFont="1" applyFill="1" applyBorder="1" applyAlignment="1" applyProtection="1">
      <alignment horizontal="right" vertical="center"/>
    </xf>
    <xf numFmtId="49" fontId="18" fillId="4" borderId="9" xfId="0" applyNumberFormat="1" applyFont="1" applyFill="1" applyBorder="1" applyAlignment="1" applyProtection="1">
      <alignment horizontal="left" vertical="center"/>
    </xf>
    <xf numFmtId="49" fontId="18" fillId="4" borderId="4" xfId="0" applyNumberFormat="1" applyFont="1" applyFill="1" applyBorder="1" applyAlignment="1" applyProtection="1">
      <alignment horizontal="left" vertical="center"/>
    </xf>
    <xf numFmtId="49" fontId="5" fillId="4" borderId="5" xfId="0" applyNumberFormat="1" applyFont="1" applyFill="1" applyBorder="1" applyAlignment="1" applyProtection="1">
      <alignment horizontal="center" vertical="center" wrapText="1"/>
    </xf>
    <xf numFmtId="49" fontId="18" fillId="0" borderId="9" xfId="0" applyNumberFormat="1" applyFont="1" applyBorder="1" applyAlignment="1" applyProtection="1">
      <alignment horizontal="left" vertical="center"/>
      <protection locked="0"/>
    </xf>
    <xf numFmtId="49" fontId="18" fillId="0" borderId="4" xfId="0" applyNumberFormat="1" applyFont="1" applyBorder="1" applyAlignment="1" applyProtection="1">
      <alignment horizontal="left" vertical="center"/>
      <protection locked="0"/>
    </xf>
    <xf numFmtId="177" fontId="27" fillId="0" borderId="9" xfId="0" applyNumberFormat="1" applyFont="1" applyBorder="1" applyAlignment="1" applyProtection="1">
      <alignment horizontal="right" vertical="center"/>
      <protection locked="0"/>
    </xf>
    <xf numFmtId="177" fontId="27" fillId="0" borderId="4" xfId="0" applyNumberFormat="1" applyFont="1" applyBorder="1" applyAlignment="1" applyProtection="1">
      <alignment horizontal="right" vertical="center"/>
      <protection locked="0"/>
    </xf>
    <xf numFmtId="49" fontId="18" fillId="4" borderId="5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vertical="center"/>
    </xf>
    <xf numFmtId="49" fontId="5" fillId="0" borderId="4" xfId="4" applyNumberFormat="1" applyFont="1" applyBorder="1" applyAlignment="1" applyProtection="1">
      <alignment horizontal="left" vertical="center"/>
      <protection locked="0"/>
    </xf>
    <xf numFmtId="49" fontId="5" fillId="4" borderId="4" xfId="4" applyNumberFormat="1" applyFont="1" applyFill="1" applyBorder="1" applyAlignment="1" applyProtection="1">
      <alignment horizontal="center" vertical="center"/>
    </xf>
    <xf numFmtId="49" fontId="28" fillId="4" borderId="5" xfId="0" applyNumberFormat="1" applyFont="1" applyFill="1" applyBorder="1" applyAlignment="1" applyProtection="1">
      <alignment horizontal="center" vertical="center"/>
    </xf>
    <xf numFmtId="177" fontId="2" fillId="0" borderId="40" xfId="7" applyNumberFormat="1" applyFont="1" applyFill="1" applyBorder="1" applyAlignment="1">
      <alignment horizontal="center" vertical="center"/>
    </xf>
    <xf numFmtId="38" fontId="2" fillId="0" borderId="16" xfId="7" applyFont="1" applyFill="1" applyBorder="1" applyAlignment="1">
      <alignment horizontal="center" vertical="center"/>
    </xf>
    <xf numFmtId="177" fontId="2" fillId="0" borderId="38" xfId="7" applyNumberFormat="1" applyFont="1" applyFill="1" applyBorder="1" applyAlignment="1">
      <alignment horizontal="center" vertical="center"/>
    </xf>
    <xf numFmtId="38" fontId="2" fillId="0" borderId="0" xfId="7" applyFont="1" applyFill="1" applyBorder="1" applyAlignment="1">
      <alignment horizontal="center" vertical="center"/>
    </xf>
    <xf numFmtId="177" fontId="2" fillId="0" borderId="42" xfId="6" applyNumberFormat="1" applyFont="1" applyFill="1" applyBorder="1" applyAlignment="1">
      <alignment horizontal="center" vertical="center"/>
    </xf>
    <xf numFmtId="0" fontId="2" fillId="0" borderId="43" xfId="6" applyFont="1" applyFill="1" applyBorder="1" applyAlignment="1">
      <alignment horizontal="center" vertical="center"/>
    </xf>
    <xf numFmtId="0" fontId="2" fillId="0" borderId="44" xfId="6" applyFont="1" applyFill="1" applyBorder="1" applyAlignment="1">
      <alignment horizontal="center" vertical="center"/>
    </xf>
    <xf numFmtId="38" fontId="2" fillId="0" borderId="34" xfId="7" applyFont="1" applyFill="1" applyBorder="1" applyAlignment="1">
      <alignment horizontal="center" vertical="center"/>
    </xf>
    <xf numFmtId="38" fontId="2" fillId="0" borderId="35" xfId="7" applyFont="1" applyFill="1" applyBorder="1" applyAlignment="1">
      <alignment horizontal="center" vertical="center"/>
    </xf>
    <xf numFmtId="38" fontId="2" fillId="0" borderId="47" xfId="7" applyFont="1" applyFill="1" applyBorder="1" applyAlignment="1">
      <alignment horizontal="center" vertical="center"/>
    </xf>
    <xf numFmtId="177" fontId="2" fillId="0" borderId="34" xfId="6" applyNumberFormat="1" applyFont="1" applyFill="1" applyBorder="1" applyAlignment="1">
      <alignment horizontal="center" vertical="center"/>
    </xf>
    <xf numFmtId="0" fontId="2" fillId="0" borderId="35" xfId="6" applyFont="1" applyFill="1" applyBorder="1" applyAlignment="1">
      <alignment horizontal="center" vertical="center"/>
    </xf>
    <xf numFmtId="0" fontId="2" fillId="0" borderId="47" xfId="6" applyFont="1" applyFill="1" applyBorder="1" applyAlignment="1">
      <alignment horizontal="center" vertical="center"/>
    </xf>
    <xf numFmtId="0" fontId="33" fillId="0" borderId="0" xfId="6" applyFont="1" applyFill="1" applyBorder="1" applyAlignment="1">
      <alignment horizontal="center"/>
    </xf>
    <xf numFmtId="0" fontId="4" fillId="0" borderId="0" xfId="6" applyFont="1" applyAlignment="1">
      <alignment horizontal="center" vertical="center"/>
    </xf>
    <xf numFmtId="0" fontId="2" fillId="0" borderId="34" xfId="6" applyFont="1" applyFill="1" applyBorder="1" applyAlignment="1">
      <alignment horizontal="center" vertical="center"/>
    </xf>
    <xf numFmtId="0" fontId="2" fillId="0" borderId="35" xfId="6" applyFont="1" applyFill="1" applyBorder="1" applyAlignment="1">
      <alignment vertical="center"/>
    </xf>
    <xf numFmtId="0" fontId="2" fillId="0" borderId="36" xfId="6" applyFont="1" applyFill="1" applyBorder="1" applyAlignment="1">
      <alignment horizontal="center" vertical="center"/>
    </xf>
    <xf numFmtId="0" fontId="2" fillId="0" borderId="37" xfId="6" applyFont="1" applyFill="1" applyBorder="1" applyAlignment="1">
      <alignment horizontal="center" vertical="center"/>
    </xf>
    <xf numFmtId="177" fontId="2" fillId="0" borderId="76" xfId="8" applyNumberFormat="1" applyFont="1" applyFill="1" applyBorder="1" applyAlignment="1">
      <alignment horizontal="center" vertical="center"/>
    </xf>
    <xf numFmtId="177" fontId="2" fillId="0" borderId="77" xfId="8" applyNumberFormat="1" applyFont="1" applyFill="1" applyBorder="1" applyAlignment="1">
      <alignment horizontal="center" vertical="center"/>
    </xf>
    <xf numFmtId="177" fontId="2" fillId="0" borderId="65" xfId="8" applyNumberFormat="1" applyFont="1" applyFill="1" applyBorder="1" applyAlignment="1">
      <alignment horizontal="right" vertical="center"/>
    </xf>
    <xf numFmtId="177" fontId="2" fillId="0" borderId="66" xfId="8" applyNumberFormat="1" applyFont="1" applyFill="1" applyBorder="1" applyAlignment="1">
      <alignment horizontal="right" vertical="center"/>
    </xf>
    <xf numFmtId="177" fontId="2" fillId="0" borderId="74" xfId="8" applyNumberFormat="1" applyFont="1" applyFill="1" applyBorder="1" applyAlignment="1">
      <alignment horizontal="center" vertical="center"/>
    </xf>
    <xf numFmtId="177" fontId="2" fillId="0" borderId="75" xfId="8" applyNumberFormat="1" applyFont="1" applyFill="1" applyBorder="1" applyAlignment="1">
      <alignment horizontal="center" vertical="center"/>
    </xf>
    <xf numFmtId="180" fontId="2" fillId="0" borderId="65" xfId="8" applyNumberFormat="1" applyFont="1" applyFill="1" applyBorder="1" applyAlignment="1">
      <alignment horizontal="center" vertical="center"/>
    </xf>
    <xf numFmtId="180" fontId="2" fillId="0" borderId="75" xfId="8" applyNumberFormat="1" applyFont="1" applyFill="1" applyBorder="1" applyAlignment="1">
      <alignment horizontal="center" vertical="center"/>
    </xf>
    <xf numFmtId="180" fontId="2" fillId="0" borderId="74" xfId="8" applyNumberFormat="1" applyFont="1" applyFill="1" applyBorder="1" applyAlignment="1">
      <alignment horizontal="center" vertical="center"/>
    </xf>
    <xf numFmtId="180" fontId="2" fillId="0" borderId="62" xfId="8" applyNumberFormat="1" applyFont="1" applyFill="1" applyBorder="1" applyAlignment="1">
      <alignment horizontal="right" vertical="center"/>
    </xf>
    <xf numFmtId="0" fontId="2" fillId="0" borderId="63" xfId="8" applyFont="1" applyBorder="1" applyAlignment="1">
      <alignment horizontal="right" vertical="center"/>
    </xf>
    <xf numFmtId="180" fontId="2" fillId="0" borderId="66" xfId="8" applyNumberFormat="1" applyFont="1" applyFill="1" applyBorder="1" applyAlignment="1">
      <alignment horizontal="center" vertical="center"/>
    </xf>
    <xf numFmtId="180" fontId="2" fillId="0" borderId="68" xfId="8" applyNumberFormat="1" applyFont="1" applyFill="1" applyBorder="1" applyAlignment="1">
      <alignment horizontal="center" vertical="center"/>
    </xf>
    <xf numFmtId="180" fontId="2" fillId="0" borderId="69" xfId="8" applyNumberFormat="1" applyFont="1" applyFill="1" applyBorder="1" applyAlignment="1">
      <alignment horizontal="center" vertical="center"/>
    </xf>
    <xf numFmtId="180" fontId="2" fillId="0" borderId="32" xfId="8" applyNumberFormat="1" applyFont="1" applyFill="1" applyBorder="1" applyAlignment="1">
      <alignment horizontal="center" vertical="center"/>
    </xf>
    <xf numFmtId="180" fontId="2" fillId="0" borderId="33" xfId="8" applyNumberFormat="1" applyFont="1" applyFill="1" applyBorder="1" applyAlignment="1">
      <alignment horizontal="center" vertical="center"/>
    </xf>
    <xf numFmtId="177" fontId="2" fillId="0" borderId="72" xfId="8" applyNumberFormat="1" applyFont="1" applyFill="1" applyBorder="1" applyAlignment="1">
      <alignment horizontal="center" vertical="center"/>
    </xf>
    <xf numFmtId="177" fontId="2" fillId="0" borderId="73" xfId="8" applyNumberFormat="1" applyFont="1" applyFill="1" applyBorder="1" applyAlignment="1">
      <alignment horizontal="center" vertical="center"/>
    </xf>
    <xf numFmtId="0" fontId="33" fillId="0" borderId="0" xfId="8" applyFont="1" applyFill="1" applyBorder="1" applyAlignment="1">
      <alignment horizontal="center"/>
    </xf>
    <xf numFmtId="0" fontId="4" fillId="0" borderId="0" xfId="8" applyFont="1" applyFill="1" applyBorder="1" applyAlignment="1">
      <alignment horizontal="center"/>
    </xf>
    <xf numFmtId="0" fontId="2" fillId="0" borderId="48" xfId="8" applyFont="1" applyFill="1" applyBorder="1" applyAlignment="1">
      <alignment horizontal="center" vertical="center"/>
    </xf>
    <xf numFmtId="0" fontId="2" fillId="0" borderId="49" xfId="8" applyFont="1" applyFill="1" applyBorder="1" applyAlignment="1">
      <alignment horizontal="center" vertical="center"/>
    </xf>
    <xf numFmtId="0" fontId="2" fillId="0" borderId="50" xfId="8" applyFont="1" applyFill="1" applyBorder="1" applyAlignment="1">
      <alignment horizontal="center" vertical="center"/>
    </xf>
    <xf numFmtId="0" fontId="2" fillId="0" borderId="53" xfId="8" applyFont="1" applyFill="1" applyBorder="1" applyAlignment="1">
      <alignment horizontal="center" vertical="center"/>
    </xf>
    <xf numFmtId="0" fontId="2" fillId="0" borderId="54" xfId="8" applyFont="1" applyFill="1" applyBorder="1" applyAlignment="1">
      <alignment horizontal="center" vertical="center"/>
    </xf>
    <xf numFmtId="0" fontId="2" fillId="0" borderId="55" xfId="8" applyFont="1" applyFill="1" applyBorder="1" applyAlignment="1">
      <alignment horizontal="center" vertical="center"/>
    </xf>
    <xf numFmtId="0" fontId="2" fillId="0" borderId="51" xfId="8" applyFont="1" applyFill="1" applyBorder="1" applyAlignment="1">
      <alignment horizontal="center" vertical="center"/>
    </xf>
    <xf numFmtId="0" fontId="2" fillId="0" borderId="56" xfId="8" applyFont="1" applyFill="1" applyBorder="1" applyAlignment="1">
      <alignment horizontal="center" vertical="center"/>
    </xf>
    <xf numFmtId="0" fontId="2" fillId="0" borderId="45" xfId="8" applyFont="1" applyFill="1" applyBorder="1" applyAlignment="1">
      <alignment horizontal="center" vertical="center" wrapText="1"/>
    </xf>
    <xf numFmtId="0" fontId="2" fillId="0" borderId="44" xfId="8" applyFont="1" applyBorder="1" applyAlignment="1">
      <alignment horizontal="center" vertical="center" wrapText="1"/>
    </xf>
    <xf numFmtId="0" fontId="2" fillId="0" borderId="46" xfId="8" applyFont="1" applyBorder="1" applyAlignment="1">
      <alignment horizontal="center" vertical="center" wrapText="1"/>
    </xf>
    <xf numFmtId="0" fontId="2" fillId="0" borderId="43" xfId="8" applyFont="1" applyFill="1" applyBorder="1" applyAlignment="1">
      <alignment horizontal="center" vertical="center" wrapText="1"/>
    </xf>
    <xf numFmtId="0" fontId="2" fillId="0" borderId="46" xfId="8" applyFont="1" applyFill="1" applyBorder="1" applyAlignment="1">
      <alignment horizontal="center" vertical="center" wrapText="1"/>
    </xf>
    <xf numFmtId="0" fontId="3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31" fillId="2" borderId="34" xfId="0" applyFont="1" applyFill="1" applyBorder="1" applyAlignment="1">
      <alignment horizontal="center" vertical="center"/>
    </xf>
    <xf numFmtId="0" fontId="31" fillId="2" borderId="35" xfId="0" applyFont="1" applyFill="1" applyBorder="1" applyAlignment="1">
      <alignment horizontal="center" vertical="center"/>
    </xf>
    <xf numFmtId="0" fontId="31" fillId="2" borderId="36" xfId="0" applyFont="1" applyFill="1" applyBorder="1" applyAlignment="1">
      <alignment horizontal="center"/>
    </xf>
    <xf numFmtId="0" fontId="31" fillId="2" borderId="37" xfId="0" applyFont="1" applyFill="1" applyBorder="1" applyAlignment="1">
      <alignment horizontal="center"/>
    </xf>
    <xf numFmtId="0" fontId="2" fillId="2" borderId="40" xfId="9" applyFont="1" applyFill="1" applyBorder="1" applyAlignment="1">
      <alignment horizontal="left" vertical="center"/>
    </xf>
    <xf numFmtId="0" fontId="2" fillId="2" borderId="16" xfId="9" applyFont="1" applyFill="1" applyBorder="1" applyAlignment="1">
      <alignment horizontal="left" vertical="center"/>
    </xf>
    <xf numFmtId="0" fontId="2" fillId="2" borderId="4" xfId="9" applyFont="1" applyFill="1" applyBorder="1" applyAlignment="1">
      <alignment horizontal="left" vertical="center"/>
    </xf>
    <xf numFmtId="0" fontId="2" fillId="2" borderId="38" xfId="9" applyFont="1" applyFill="1" applyBorder="1" applyAlignment="1">
      <alignment horizontal="left" vertical="center"/>
    </xf>
    <xf numFmtId="0" fontId="2" fillId="2" borderId="0" xfId="9" applyFont="1" applyFill="1" applyBorder="1" applyAlignment="1">
      <alignment horizontal="left" vertical="center"/>
    </xf>
    <xf numFmtId="0" fontId="2" fillId="2" borderId="21" xfId="9" applyFont="1" applyFill="1" applyBorder="1" applyAlignment="1">
      <alignment horizontal="left" vertical="center"/>
    </xf>
    <xf numFmtId="0" fontId="2" fillId="2" borderId="34" xfId="9" applyFont="1" applyFill="1" applyBorder="1" applyAlignment="1">
      <alignment horizontal="left" vertical="center"/>
    </xf>
    <xf numFmtId="0" fontId="2" fillId="2" borderId="35" xfId="9" applyFont="1" applyFill="1" applyBorder="1" applyAlignment="1">
      <alignment horizontal="left" vertical="center"/>
    </xf>
    <xf numFmtId="0" fontId="2" fillId="2" borderId="47" xfId="9" applyFont="1" applyFill="1" applyBorder="1" applyAlignment="1">
      <alignment horizontal="left" vertical="center"/>
    </xf>
    <xf numFmtId="0" fontId="33" fillId="2" borderId="0" xfId="9" applyFont="1" applyFill="1" applyAlignment="1">
      <alignment horizontal="center" vertical="center"/>
    </xf>
    <xf numFmtId="0" fontId="4" fillId="2" borderId="0" xfId="9" applyFont="1" applyFill="1" applyBorder="1" applyAlignment="1">
      <alignment horizontal="center" vertical="center"/>
    </xf>
    <xf numFmtId="0" fontId="2" fillId="2" borderId="48" xfId="9" applyFont="1" applyFill="1" applyBorder="1" applyAlignment="1">
      <alignment horizontal="center" vertical="center"/>
    </xf>
    <xf numFmtId="0" fontId="2" fillId="2" borderId="49" xfId="9" applyFont="1" applyFill="1" applyBorder="1" applyAlignment="1">
      <alignment horizontal="center" vertical="center"/>
    </xf>
    <xf numFmtId="0" fontId="2" fillId="2" borderId="49" xfId="9" applyFont="1" applyFill="1" applyBorder="1" applyAlignment="1">
      <alignment vertical="center"/>
    </xf>
    <xf numFmtId="0" fontId="2" fillId="2" borderId="50" xfId="9" applyFont="1" applyFill="1" applyBorder="1" applyAlignment="1">
      <alignment vertical="center"/>
    </xf>
    <xf numFmtId="0" fontId="2" fillId="2" borderId="53" xfId="9" applyFont="1" applyFill="1" applyBorder="1" applyAlignment="1">
      <alignment vertical="center"/>
    </xf>
    <xf numFmtId="0" fontId="2" fillId="2" borderId="54" xfId="9" applyFont="1" applyFill="1" applyBorder="1" applyAlignment="1">
      <alignment vertical="center"/>
    </xf>
    <xf numFmtId="0" fontId="2" fillId="2" borderId="55" xfId="9" applyFont="1" applyFill="1" applyBorder="1" applyAlignment="1">
      <alignment vertical="center"/>
    </xf>
    <xf numFmtId="0" fontId="2" fillId="2" borderId="51" xfId="9" applyFont="1" applyFill="1" applyBorder="1" applyAlignment="1">
      <alignment horizontal="center" vertical="center"/>
    </xf>
    <xf numFmtId="0" fontId="2" fillId="2" borderId="52" xfId="9" applyFont="1" applyFill="1" applyBorder="1" applyAlignment="1">
      <alignment horizontal="center" vertical="center"/>
    </xf>
    <xf numFmtId="0" fontId="2" fillId="2" borderId="56" xfId="9" applyFont="1" applyFill="1" applyBorder="1" applyAlignment="1">
      <alignment horizontal="center" vertical="center"/>
    </xf>
    <xf numFmtId="0" fontId="2" fillId="2" borderId="78" xfId="9" applyFont="1" applyFill="1" applyBorder="1" applyAlignment="1">
      <alignment horizontal="center" vertical="center"/>
    </xf>
    <xf numFmtId="0" fontId="2" fillId="2" borderId="67" xfId="9" applyFont="1" applyFill="1" applyBorder="1" applyAlignment="1">
      <alignment horizontal="left" vertical="center"/>
    </xf>
    <xf numFmtId="0" fontId="2" fillId="2" borderId="2" xfId="9" applyFont="1" applyFill="1" applyBorder="1" applyAlignment="1">
      <alignment horizontal="left" vertical="center"/>
    </xf>
    <xf numFmtId="0" fontId="2" fillId="2" borderId="14" xfId="9" applyFont="1" applyFill="1" applyBorder="1" applyAlignment="1">
      <alignment horizontal="left" vertical="center"/>
    </xf>
    <xf numFmtId="0" fontId="46" fillId="0" borderId="4" xfId="14" applyFont="1" applyFill="1" applyBorder="1" applyAlignment="1">
      <alignment horizontal="center" vertical="center" wrapText="1"/>
    </xf>
    <xf numFmtId="0" fontId="46" fillId="0" borderId="5" xfId="14" applyFont="1" applyFill="1" applyBorder="1" applyAlignment="1">
      <alignment horizontal="center" vertical="center" wrapText="1"/>
    </xf>
    <xf numFmtId="0" fontId="46" fillId="0" borderId="5" xfId="14" applyFont="1" applyFill="1" applyBorder="1" applyAlignment="1">
      <alignment horizontal="left" vertical="center" wrapText="1"/>
    </xf>
    <xf numFmtId="177" fontId="46" fillId="0" borderId="9" xfId="14" applyNumberFormat="1" applyFont="1" applyFill="1" applyBorder="1" applyAlignment="1">
      <alignment horizontal="right" vertical="center" wrapText="1"/>
    </xf>
    <xf numFmtId="177" fontId="46" fillId="0" borderId="4" xfId="14" applyNumberFormat="1" applyFont="1" applyFill="1" applyBorder="1" applyAlignment="1">
      <alignment horizontal="right" vertical="center" wrapText="1"/>
    </xf>
    <xf numFmtId="0" fontId="46" fillId="0" borderId="9" xfId="14" applyFont="1" applyFill="1" applyBorder="1" applyAlignment="1">
      <alignment horizontal="center" vertical="center" wrapText="1"/>
    </xf>
    <xf numFmtId="0" fontId="46" fillId="0" borderId="5" xfId="14" applyFont="1" applyFill="1" applyBorder="1" applyAlignment="1">
      <alignment horizontal="left" vertical="center"/>
    </xf>
    <xf numFmtId="0" fontId="47" fillId="0" borderId="5" xfId="8" applyFont="1" applyFill="1" applyBorder="1" applyAlignment="1">
      <alignment horizontal="left" vertical="center"/>
    </xf>
    <xf numFmtId="0" fontId="46" fillId="0" borderId="9" xfId="14" applyFont="1" applyFill="1" applyBorder="1" applyAlignment="1">
      <alignment horizontal="center" vertical="center"/>
    </xf>
    <xf numFmtId="0" fontId="46" fillId="0" borderId="4" xfId="14" applyFont="1" applyFill="1" applyBorder="1" applyAlignment="1">
      <alignment horizontal="center" vertical="center"/>
    </xf>
    <xf numFmtId="0" fontId="46" fillId="0" borderId="9" xfId="14" applyFont="1" applyFill="1" applyBorder="1" applyAlignment="1">
      <alignment horizontal="left" vertical="center" wrapText="1"/>
    </xf>
    <xf numFmtId="0" fontId="46" fillId="0" borderId="4" xfId="14" applyFont="1" applyFill="1" applyBorder="1" applyAlignment="1">
      <alignment horizontal="left" vertical="center" wrapText="1"/>
    </xf>
    <xf numFmtId="0" fontId="46" fillId="0" borderId="9" xfId="14" applyFont="1" applyFill="1" applyBorder="1" applyAlignment="1">
      <alignment horizontal="left" vertical="center"/>
    </xf>
    <xf numFmtId="0" fontId="46" fillId="0" borderId="4" xfId="14" applyFont="1" applyFill="1" applyBorder="1" applyAlignment="1">
      <alignment horizontal="left" vertical="center"/>
    </xf>
    <xf numFmtId="0" fontId="47" fillId="0" borderId="9" xfId="10" applyFont="1" applyFill="1" applyBorder="1" applyAlignment="1">
      <alignment horizontal="left" vertical="center"/>
    </xf>
    <xf numFmtId="0" fontId="47" fillId="0" borderId="4" xfId="10" applyFont="1" applyFill="1" applyBorder="1" applyAlignment="1">
      <alignment horizontal="left" vertical="center"/>
    </xf>
    <xf numFmtId="0" fontId="46" fillId="0" borderId="5" xfId="14" applyFont="1" applyFill="1" applyBorder="1" applyAlignment="1">
      <alignment horizontal="center" vertical="center"/>
    </xf>
    <xf numFmtId="49" fontId="5" fillId="4" borderId="13" xfId="0" applyNumberFormat="1" applyFont="1" applyFill="1" applyBorder="1" applyAlignment="1" applyProtection="1">
      <alignment horizontal="center" vertical="center" wrapText="1"/>
    </xf>
    <xf numFmtId="49" fontId="5" fillId="4" borderId="6" xfId="0" applyNumberFormat="1" applyFont="1" applyFill="1" applyBorder="1" applyAlignment="1" applyProtection="1">
      <alignment horizontal="center" vertical="center"/>
    </xf>
    <xf numFmtId="49" fontId="5" fillId="4" borderId="5" xfId="0" applyNumberFormat="1" applyFont="1" applyFill="1" applyBorder="1" applyAlignment="1" applyProtection="1">
      <alignment horizontal="center" vertical="center"/>
    </xf>
    <xf numFmtId="49" fontId="5" fillId="4" borderId="13" xfId="0" applyNumberFormat="1" applyFont="1" applyFill="1" applyBorder="1" applyAlignment="1" applyProtection="1">
      <alignment horizontal="center" vertical="center"/>
    </xf>
    <xf numFmtId="49" fontId="5" fillId="4" borderId="9" xfId="0" applyNumberFormat="1" applyFont="1" applyFill="1" applyBorder="1" applyAlignment="1" applyProtection="1">
      <alignment horizontal="left" vertical="center"/>
    </xf>
    <xf numFmtId="49" fontId="5" fillId="4" borderId="16" xfId="0" applyNumberFormat="1" applyFont="1" applyFill="1" applyBorder="1" applyAlignment="1" applyProtection="1">
      <alignment horizontal="left" vertical="center"/>
    </xf>
    <xf numFmtId="49" fontId="5" fillId="4" borderId="4" xfId="0" applyNumberFormat="1" applyFont="1" applyFill="1" applyBorder="1" applyAlignment="1" applyProtection="1">
      <alignment horizontal="left" vertical="center"/>
    </xf>
    <xf numFmtId="49" fontId="5" fillId="4" borderId="6" xfId="0" applyNumberFormat="1" applyFont="1" applyFill="1" applyBorder="1" applyAlignment="1" applyProtection="1">
      <alignment horizontal="center" vertical="center" wrapText="1"/>
    </xf>
    <xf numFmtId="49" fontId="5" fillId="4" borderId="9" xfId="0" applyNumberFormat="1" applyFont="1" applyFill="1" applyBorder="1" applyAlignment="1" applyProtection="1">
      <alignment horizontal="center" vertical="center" wrapText="1"/>
    </xf>
    <xf numFmtId="49" fontId="5" fillId="4" borderId="4" xfId="0" applyNumberFormat="1" applyFont="1" applyFill="1" applyBorder="1" applyAlignment="1" applyProtection="1">
      <alignment horizontal="center" vertical="center" wrapText="1"/>
    </xf>
    <xf numFmtId="49" fontId="5" fillId="4" borderId="9" xfId="0" applyNumberFormat="1" applyFont="1" applyFill="1" applyBorder="1" applyAlignment="1" applyProtection="1">
      <alignment horizontal="left" vertical="center" wrapText="1"/>
    </xf>
    <xf numFmtId="49" fontId="5" fillId="4" borderId="16" xfId="0" applyNumberFormat="1" applyFont="1" applyFill="1" applyBorder="1" applyAlignment="1" applyProtection="1">
      <alignment horizontal="left" vertical="center" wrapText="1"/>
    </xf>
    <xf numFmtId="49" fontId="5" fillId="4" borderId="4" xfId="0" applyNumberFormat="1" applyFont="1" applyFill="1" applyBorder="1" applyAlignment="1" applyProtection="1">
      <alignment horizontal="left" vertical="center" wrapText="1"/>
    </xf>
    <xf numFmtId="49" fontId="5" fillId="4" borderId="8" xfId="0" applyNumberFormat="1" applyFont="1" applyFill="1" applyBorder="1" applyAlignment="1" applyProtection="1">
      <alignment horizontal="left" vertical="center"/>
    </xf>
    <xf numFmtId="49" fontId="5" fillId="4" borderId="2" xfId="0" applyNumberFormat="1" applyFont="1" applyFill="1" applyBorder="1" applyAlignment="1" applyProtection="1">
      <alignment horizontal="left" vertical="center"/>
    </xf>
    <xf numFmtId="49" fontId="5" fillId="4" borderId="14" xfId="0" applyNumberFormat="1" applyFont="1" applyFill="1" applyBorder="1" applyAlignment="1" applyProtection="1">
      <alignment horizontal="left" vertical="center"/>
    </xf>
    <xf numFmtId="49" fontId="5" fillId="4" borderId="24" xfId="0" applyNumberFormat="1" applyFont="1" applyFill="1" applyBorder="1" applyAlignment="1" applyProtection="1">
      <alignment horizontal="left" vertical="center"/>
    </xf>
    <xf numFmtId="49" fontId="5" fillId="4" borderId="25" xfId="0" applyNumberFormat="1" applyFont="1" applyFill="1" applyBorder="1" applyAlignment="1" applyProtection="1">
      <alignment horizontal="left" vertical="center"/>
    </xf>
    <xf numFmtId="49" fontId="5" fillId="4" borderId="26" xfId="0" applyNumberFormat="1" applyFont="1" applyFill="1" applyBorder="1" applyAlignment="1" applyProtection="1">
      <alignment horizontal="left" vertical="center"/>
    </xf>
    <xf numFmtId="177" fontId="5" fillId="0" borderId="13" xfId="0" applyNumberFormat="1" applyFont="1" applyBorder="1" applyAlignment="1" applyProtection="1">
      <alignment horizontal="right" vertical="center"/>
      <protection locked="0"/>
    </xf>
    <xf numFmtId="177" fontId="5" fillId="0" borderId="7" xfId="0" applyNumberFormat="1" applyFont="1" applyBorder="1" applyAlignment="1" applyProtection="1">
      <alignment horizontal="right" vertical="center"/>
      <protection locked="0"/>
    </xf>
    <xf numFmtId="177" fontId="5" fillId="0" borderId="6" xfId="0" applyNumberFormat="1" applyFont="1" applyBorder="1" applyAlignment="1" applyProtection="1">
      <alignment horizontal="right" vertical="center"/>
      <protection locked="0"/>
    </xf>
    <xf numFmtId="49" fontId="27" fillId="4" borderId="9" xfId="0" applyNumberFormat="1" applyFont="1" applyFill="1" applyBorder="1" applyAlignment="1" applyProtection="1">
      <alignment horizontal="left" vertical="center"/>
    </xf>
    <xf numFmtId="49" fontId="27" fillId="4" borderId="16" xfId="0" applyNumberFormat="1" applyFont="1" applyFill="1" applyBorder="1" applyAlignment="1" applyProtection="1">
      <alignment horizontal="left" vertical="center"/>
    </xf>
    <xf numFmtId="49" fontId="27" fillId="4" borderId="4" xfId="0" applyNumberFormat="1" applyFont="1" applyFill="1" applyBorder="1" applyAlignment="1" applyProtection="1">
      <alignment horizontal="left" vertical="center"/>
    </xf>
    <xf numFmtId="49" fontId="27" fillId="4" borderId="19" xfId="0" applyNumberFormat="1" applyFont="1" applyFill="1" applyBorder="1" applyAlignment="1" applyProtection="1">
      <alignment horizontal="center" vertical="center" wrapText="1"/>
    </xf>
    <xf numFmtId="49" fontId="27" fillId="4" borderId="8" xfId="0" applyNumberFormat="1" applyFont="1" applyFill="1" applyBorder="1" applyAlignment="1" applyProtection="1">
      <alignment horizontal="center" vertical="center" wrapText="1"/>
    </xf>
    <xf numFmtId="49" fontId="27" fillId="4" borderId="13" xfId="0" applyNumberFormat="1" applyFont="1" applyFill="1" applyBorder="1" applyAlignment="1" applyProtection="1">
      <alignment horizontal="center" vertical="center" wrapText="1"/>
    </xf>
    <xf numFmtId="49" fontId="18" fillId="4" borderId="6" xfId="0" applyNumberFormat="1" applyFont="1" applyFill="1" applyBorder="1" applyAlignment="1" applyProtection="1">
      <alignment horizontal="center" vertical="center"/>
    </xf>
    <xf numFmtId="49" fontId="27" fillId="4" borderId="6" xfId="0" applyNumberFormat="1" applyFont="1" applyFill="1" applyBorder="1" applyAlignment="1" applyProtection="1">
      <alignment horizontal="center" vertical="center" wrapText="1"/>
    </xf>
    <xf numFmtId="49" fontId="27" fillId="4" borderId="20" xfId="0" applyNumberFormat="1" applyFont="1" applyFill="1" applyBorder="1" applyAlignment="1" applyProtection="1">
      <alignment horizontal="center" vertical="center" wrapText="1"/>
    </xf>
    <xf numFmtId="49" fontId="18" fillId="4" borderId="14" xfId="0" applyNumberFormat="1" applyFont="1" applyFill="1" applyBorder="1" applyAlignment="1" applyProtection="1">
      <alignment horizontal="center" vertical="center"/>
    </xf>
    <xf numFmtId="49" fontId="18" fillId="4" borderId="9" xfId="0" applyNumberFormat="1" applyFont="1" applyFill="1" applyBorder="1" applyAlignment="1" applyProtection="1">
      <alignment horizontal="left" vertical="center"/>
    </xf>
    <xf numFmtId="49" fontId="18" fillId="4" borderId="16" xfId="0" applyNumberFormat="1" applyFont="1" applyFill="1" applyBorder="1" applyAlignment="1" applyProtection="1">
      <alignment horizontal="left" vertical="center"/>
    </xf>
    <xf numFmtId="49" fontId="18" fillId="4" borderId="4" xfId="0" applyNumberFormat="1" applyFont="1" applyFill="1" applyBorder="1" applyAlignment="1" applyProtection="1">
      <alignment horizontal="left" vertical="center"/>
    </xf>
    <xf numFmtId="49" fontId="27" fillId="4" borderId="6" xfId="0" applyNumberFormat="1" applyFont="1" applyFill="1" applyBorder="1" applyAlignment="1" applyProtection="1">
      <alignment horizontal="center" vertical="center"/>
    </xf>
    <xf numFmtId="49" fontId="27" fillId="4" borderId="27" xfId="0" applyNumberFormat="1" applyFont="1" applyFill="1" applyBorder="1" applyAlignment="1" applyProtection="1">
      <alignment horizontal="center" vertical="center" wrapText="1"/>
    </xf>
    <xf numFmtId="49" fontId="27" fillId="4" borderId="28" xfId="0" applyNumberFormat="1" applyFont="1" applyFill="1" applyBorder="1" applyAlignment="1" applyProtection="1">
      <alignment horizontal="center" vertical="center"/>
    </xf>
    <xf numFmtId="0" fontId="13" fillId="2" borderId="18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/>
    </xf>
    <xf numFmtId="49" fontId="27" fillId="4" borderId="29" xfId="0" applyNumberFormat="1" applyFont="1" applyFill="1" applyBorder="1" applyAlignment="1" applyProtection="1">
      <alignment horizontal="center" vertical="center"/>
    </xf>
    <xf numFmtId="49" fontId="27" fillId="4" borderId="3" xfId="0" applyNumberFormat="1" applyFont="1" applyFill="1" applyBorder="1" applyAlignment="1" applyProtection="1">
      <alignment horizontal="center" vertical="center"/>
    </xf>
    <xf numFmtId="49" fontId="27" fillId="4" borderId="20" xfId="0" applyNumberFormat="1" applyFont="1" applyFill="1" applyBorder="1" applyAlignment="1" applyProtection="1">
      <alignment horizontal="center" vertical="center"/>
    </xf>
    <xf numFmtId="49" fontId="27" fillId="4" borderId="30" xfId="0" applyNumberFormat="1" applyFont="1" applyFill="1" applyBorder="1" applyAlignment="1" applyProtection="1">
      <alignment horizontal="center" vertical="center"/>
    </xf>
    <xf numFmtId="49" fontId="27" fillId="4" borderId="2" xfId="0" applyNumberFormat="1" applyFont="1" applyFill="1" applyBorder="1" applyAlignment="1" applyProtection="1">
      <alignment horizontal="center" vertical="center"/>
    </xf>
    <xf numFmtId="49" fontId="27" fillId="4" borderId="14" xfId="0" applyNumberFormat="1" applyFont="1" applyFill="1" applyBorder="1" applyAlignment="1" applyProtection="1">
      <alignment horizontal="center" vertical="center"/>
    </xf>
    <xf numFmtId="49" fontId="27" fillId="0" borderId="31" xfId="0" applyNumberFormat="1" applyFont="1" applyBorder="1" applyAlignment="1" applyProtection="1">
      <alignment horizontal="left" vertical="center"/>
      <protection locked="0"/>
    </xf>
    <xf numFmtId="49" fontId="27" fillId="0" borderId="16" xfId="0" applyNumberFormat="1" applyFont="1" applyBorder="1" applyAlignment="1" applyProtection="1">
      <alignment horizontal="left" vertical="center"/>
      <protection locked="0"/>
    </xf>
    <xf numFmtId="49" fontId="27" fillId="0" borderId="4" xfId="0" applyNumberFormat="1" applyFont="1" applyBorder="1" applyAlignment="1" applyProtection="1">
      <alignment horizontal="left" vertical="center"/>
      <protection locked="0"/>
    </xf>
    <xf numFmtId="49" fontId="5" fillId="0" borderId="16" xfId="0" applyNumberFormat="1" applyFont="1" applyBorder="1" applyAlignment="1" applyProtection="1">
      <alignment horizontal="left" vertical="center"/>
    </xf>
    <xf numFmtId="49" fontId="5" fillId="0" borderId="4" xfId="0" applyNumberFormat="1" applyFont="1" applyBorder="1" applyAlignment="1" applyProtection="1">
      <alignment horizontal="left" vertical="center"/>
    </xf>
    <xf numFmtId="49" fontId="18" fillId="4" borderId="9" xfId="0" applyNumberFormat="1" applyFont="1" applyFill="1" applyBorder="1" applyAlignment="1" applyProtection="1">
      <alignment horizontal="center" vertical="center"/>
    </xf>
    <xf numFmtId="49" fontId="18" fillId="4" borderId="4" xfId="0" applyNumberFormat="1" applyFont="1" applyFill="1" applyBorder="1" applyAlignment="1" applyProtection="1">
      <alignment horizontal="center" vertical="center"/>
    </xf>
    <xf numFmtId="49" fontId="18" fillId="0" borderId="32" xfId="0" applyNumberFormat="1" applyFont="1" applyBorder="1" applyAlignment="1" applyProtection="1">
      <alignment horizontal="left" vertical="center"/>
    </xf>
    <xf numFmtId="49" fontId="18" fillId="0" borderId="33" xfId="0" applyNumberFormat="1" applyFont="1" applyBorder="1" applyAlignment="1" applyProtection="1">
      <alignment horizontal="left" vertical="center"/>
    </xf>
    <xf numFmtId="177" fontId="18" fillId="3" borderId="9" xfId="0" applyNumberFormat="1" applyFont="1" applyFill="1" applyBorder="1" applyAlignment="1" applyProtection="1">
      <alignment horizontal="right" vertical="center"/>
    </xf>
    <xf numFmtId="177" fontId="18" fillId="3" borderId="4" xfId="0" applyNumberFormat="1" applyFont="1" applyFill="1" applyBorder="1" applyAlignment="1" applyProtection="1">
      <alignment horizontal="right" vertical="center"/>
    </xf>
    <xf numFmtId="49" fontId="18" fillId="0" borderId="9" xfId="0" applyNumberFormat="1" applyFont="1" applyBorder="1" applyAlignment="1" applyProtection="1">
      <alignment horizontal="left" vertical="center"/>
      <protection locked="0"/>
    </xf>
    <xf numFmtId="49" fontId="18" fillId="0" borderId="4" xfId="0" applyNumberFormat="1" applyFont="1" applyBorder="1" applyAlignment="1" applyProtection="1">
      <alignment horizontal="left" vertical="center"/>
      <protection locked="0"/>
    </xf>
    <xf numFmtId="177" fontId="27" fillId="0" borderId="9" xfId="0" applyNumberFormat="1" applyFont="1" applyBorder="1" applyAlignment="1" applyProtection="1">
      <alignment horizontal="right" vertical="center"/>
      <protection locked="0"/>
    </xf>
    <xf numFmtId="177" fontId="27" fillId="0" borderId="4" xfId="0" applyNumberFormat="1" applyFont="1" applyBorder="1" applyAlignment="1" applyProtection="1">
      <alignment horizontal="right" vertical="center"/>
      <protection locked="0"/>
    </xf>
    <xf numFmtId="49" fontId="18" fillId="0" borderId="9" xfId="0" applyNumberFormat="1" applyFont="1" applyBorder="1" applyAlignment="1" applyProtection="1">
      <alignment horizontal="left" vertical="center" wrapText="1"/>
      <protection locked="0"/>
    </xf>
    <xf numFmtId="49" fontId="18" fillId="0" borderId="4" xfId="0" applyNumberFormat="1" applyFont="1" applyBorder="1" applyAlignment="1" applyProtection="1">
      <alignment horizontal="left" vertical="center" wrapText="1"/>
      <protection locked="0"/>
    </xf>
    <xf numFmtId="49" fontId="40" fillId="4" borderId="19" xfId="0" applyNumberFormat="1" applyFont="1" applyFill="1" applyBorder="1" applyAlignment="1" applyProtection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49" fontId="24" fillId="0" borderId="2" xfId="0" applyNumberFormat="1" applyFont="1" applyBorder="1" applyAlignment="1" applyProtection="1">
      <alignment horizontal="right" vertical="center"/>
      <protection locked="0"/>
    </xf>
    <xf numFmtId="49" fontId="19" fillId="0" borderId="2" xfId="0" applyNumberFormat="1" applyFont="1" applyBorder="1" applyAlignment="1" applyProtection="1">
      <alignment horizontal="right" vertical="center"/>
      <protection locked="0"/>
    </xf>
    <xf numFmtId="49" fontId="18" fillId="4" borderId="5" xfId="0" applyNumberFormat="1" applyFont="1" applyFill="1" applyBorder="1" applyAlignment="1" applyProtection="1">
      <alignment horizontal="center" vertical="center"/>
    </xf>
    <xf numFmtId="49" fontId="18" fillId="4" borderId="5" xfId="0" applyNumberFormat="1" applyFont="1" applyFill="1" applyBorder="1" applyAlignment="1" applyProtection="1">
      <alignment horizontal="center" vertical="center" wrapText="1"/>
    </xf>
    <xf numFmtId="177" fontId="18" fillId="0" borderId="9" xfId="0" applyNumberFormat="1" applyFont="1" applyBorder="1" applyAlignment="1" applyProtection="1">
      <alignment horizontal="right" vertical="center"/>
      <protection locked="0"/>
    </xf>
    <xf numFmtId="177" fontId="18" fillId="0" borderId="4" xfId="0" applyNumberFormat="1" applyFont="1" applyBorder="1" applyAlignment="1" applyProtection="1">
      <alignment horizontal="right" vertical="center"/>
      <protection locked="0"/>
    </xf>
    <xf numFmtId="0" fontId="41" fillId="4" borderId="19" xfId="0" applyFont="1" applyFill="1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vertical="center"/>
    </xf>
    <xf numFmtId="177" fontId="31" fillId="2" borderId="79" xfId="22" applyNumberFormat="1" applyFont="1" applyFill="1" applyBorder="1" applyAlignment="1">
      <alignment horizontal="center" vertical="center"/>
    </xf>
    <xf numFmtId="177" fontId="31" fillId="2" borderId="80" xfId="22" applyNumberFormat="1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left" vertical="center" wrapText="1"/>
    </xf>
    <xf numFmtId="0" fontId="6" fillId="0" borderId="4" xfId="4" applyFont="1" applyFill="1" applyBorder="1" applyAlignment="1">
      <alignment horizontal="left" vertical="center" wrapText="1"/>
    </xf>
    <xf numFmtId="49" fontId="5" fillId="4" borderId="7" xfId="4" applyNumberFormat="1" applyFont="1" applyFill="1" applyBorder="1" applyAlignment="1" applyProtection="1">
      <alignment horizontal="center" vertical="center"/>
      <protection locked="0"/>
    </xf>
    <xf numFmtId="49" fontId="5" fillId="4" borderId="6" xfId="4" applyNumberFormat="1" applyFont="1" applyFill="1" applyBorder="1" applyAlignment="1" applyProtection="1">
      <alignment horizontal="center" vertical="center"/>
      <protection locked="0"/>
    </xf>
    <xf numFmtId="49" fontId="5" fillId="4" borderId="7" xfId="4" applyNumberFormat="1" applyFont="1" applyFill="1" applyBorder="1" applyAlignment="1" applyProtection="1">
      <alignment horizontal="center" vertical="center"/>
    </xf>
    <xf numFmtId="49" fontId="5" fillId="4" borderId="6" xfId="4" applyNumberFormat="1" applyFont="1" applyFill="1" applyBorder="1" applyAlignment="1" applyProtection="1">
      <alignment horizontal="center" vertical="center"/>
    </xf>
    <xf numFmtId="49" fontId="5" fillId="0" borderId="9" xfId="4" applyNumberFormat="1" applyFont="1" applyBorder="1" applyAlignment="1" applyProtection="1">
      <alignment horizontal="left" vertical="center"/>
      <protection locked="0"/>
    </xf>
    <xf numFmtId="49" fontId="5" fillId="0" borderId="4" xfId="4" applyNumberFormat="1" applyFont="1" applyBorder="1" applyAlignment="1" applyProtection="1">
      <alignment horizontal="left" vertical="center"/>
      <protection locked="0"/>
    </xf>
    <xf numFmtId="49" fontId="5" fillId="0" borderId="9" xfId="2" applyNumberFormat="1" applyFont="1" applyBorder="1" applyAlignment="1" applyProtection="1">
      <alignment horizontal="left" vertical="center"/>
    </xf>
    <xf numFmtId="49" fontId="5" fillId="0" borderId="4" xfId="2" applyNumberFormat="1" applyFont="1" applyBorder="1" applyAlignment="1" applyProtection="1">
      <alignment horizontal="left" vertical="center"/>
    </xf>
    <xf numFmtId="49" fontId="5" fillId="4" borderId="9" xfId="4" applyNumberFormat="1" applyFont="1" applyFill="1" applyBorder="1" applyAlignment="1" applyProtection="1">
      <alignment horizontal="center" vertical="center"/>
    </xf>
    <xf numFmtId="49" fontId="5" fillId="4" borderId="4" xfId="4" applyNumberFormat="1" applyFont="1" applyFill="1" applyBorder="1" applyAlignment="1" applyProtection="1">
      <alignment horizontal="center" vertical="center"/>
    </xf>
    <xf numFmtId="49" fontId="5" fillId="4" borderId="13" xfId="4" applyNumberFormat="1" applyFont="1" applyFill="1" applyBorder="1" applyAlignment="1" applyProtection="1">
      <alignment horizontal="center" vertical="center" wrapText="1"/>
    </xf>
    <xf numFmtId="49" fontId="5" fillId="0" borderId="7" xfId="0" applyNumberFormat="1" applyFont="1" applyBorder="1" applyAlignment="1" applyProtection="1">
      <alignment vertical="center" wrapText="1"/>
    </xf>
    <xf numFmtId="49" fontId="5" fillId="0" borderId="6" xfId="0" applyNumberFormat="1" applyFont="1" applyBorder="1" applyAlignment="1" applyProtection="1">
      <alignment vertical="center" wrapText="1"/>
    </xf>
    <xf numFmtId="49" fontId="5" fillId="4" borderId="7" xfId="4" applyNumberFormat="1" applyFont="1" applyFill="1" applyBorder="1" applyAlignment="1" applyProtection="1">
      <alignment horizontal="center" vertical="center" wrapText="1"/>
    </xf>
    <xf numFmtId="49" fontId="5" fillId="4" borderId="16" xfId="4" applyNumberFormat="1" applyFont="1" applyFill="1" applyBorder="1" applyAlignment="1" applyProtection="1">
      <alignment horizontal="center" vertical="center"/>
    </xf>
    <xf numFmtId="0" fontId="5" fillId="0" borderId="9" xfId="4" applyFont="1" applyFill="1" applyBorder="1" applyAlignment="1" applyProtection="1">
      <alignment horizontal="left" vertical="center" wrapText="1"/>
    </xf>
    <xf numFmtId="0" fontId="5" fillId="0" borderId="4" xfId="4" applyFont="1" applyFill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 wrapText="1"/>
      <protection locked="0"/>
    </xf>
    <xf numFmtId="0" fontId="7" fillId="0" borderId="4" xfId="4" applyFont="1" applyFill="1" applyBorder="1" applyAlignment="1" applyProtection="1">
      <alignment horizontal="left" vertical="center" wrapText="1"/>
      <protection locked="0"/>
    </xf>
    <xf numFmtId="49" fontId="7" fillId="0" borderId="9" xfId="4" applyNumberFormat="1" applyFont="1" applyBorder="1" applyAlignment="1" applyProtection="1">
      <alignment horizontal="left" vertical="center"/>
      <protection locked="0"/>
    </xf>
    <xf numFmtId="49" fontId="7" fillId="0" borderId="4" xfId="4" applyNumberFormat="1" applyFont="1" applyBorder="1" applyAlignment="1" applyProtection="1">
      <alignment horizontal="left" vertical="center"/>
      <protection locked="0"/>
    </xf>
    <xf numFmtId="0" fontId="0" fillId="2" borderId="2" xfId="0" applyFont="1" applyFill="1" applyBorder="1" applyAlignment="1" applyProtection="1">
      <alignment horizontal="left" vertical="center"/>
    </xf>
    <xf numFmtId="0" fontId="20" fillId="2" borderId="2" xfId="0" applyFont="1" applyFill="1" applyBorder="1" applyAlignment="1" applyProtection="1">
      <alignment horizontal="left" vertical="center"/>
    </xf>
    <xf numFmtId="49" fontId="18" fillId="2" borderId="2" xfId="0" applyNumberFormat="1" applyFont="1" applyFill="1" applyBorder="1" applyAlignment="1" applyProtection="1">
      <alignment horizontal="right" vertical="center"/>
      <protection locked="0"/>
    </xf>
    <xf numFmtId="49" fontId="28" fillId="4" borderId="5" xfId="0" applyNumberFormat="1" applyFont="1" applyFill="1" applyBorder="1" applyAlignment="1" applyProtection="1">
      <alignment horizontal="center" vertical="center"/>
    </xf>
    <xf numFmtId="49" fontId="28" fillId="4" borderId="4" xfId="0" applyNumberFormat="1" applyFont="1" applyFill="1" applyBorder="1" applyAlignment="1" applyProtection="1">
      <alignment horizontal="center" vertical="center"/>
    </xf>
  </cellXfs>
  <cellStyles count="26">
    <cellStyle name="桁区切り" xfId="1" builtinId="6"/>
    <cellStyle name="桁区切り 2" xfId="7" xr:uid="{00000000-0005-0000-0000-000001000000}"/>
    <cellStyle name="桁区切り 3" xfId="21" xr:uid="{00000000-0005-0000-0000-000002000000}"/>
    <cellStyle name="桁区切り 3 2" xfId="24" xr:uid="{A1BDE666-7EE8-47B1-9797-DC8816209B50}"/>
    <cellStyle name="桁区切り 3 3" xfId="22" xr:uid="{A0452193-AFC5-4E64-9FC6-EAA613A615D7}"/>
    <cellStyle name="桁区切り 4" xfId="19" xr:uid="{00000000-0005-0000-0000-000003000000}"/>
    <cellStyle name="標準" xfId="0" builtinId="0"/>
    <cellStyle name="標準 10" xfId="20" xr:uid="{00000000-0005-0000-0000-000005000000}"/>
    <cellStyle name="標準 11" xfId="18" xr:uid="{00000000-0005-0000-0000-000006000000}"/>
    <cellStyle name="標準 2" xfId="2" xr:uid="{00000000-0005-0000-0000-000007000000}"/>
    <cellStyle name="標準 2 2" xfId="14" xr:uid="{00000000-0005-0000-0000-000008000000}"/>
    <cellStyle name="標準 2 3" xfId="15" xr:uid="{00000000-0005-0000-0000-000009000000}"/>
    <cellStyle name="標準 3" xfId="3" xr:uid="{00000000-0005-0000-0000-00000A000000}"/>
    <cellStyle name="標準 3 2" xfId="16" xr:uid="{00000000-0005-0000-0000-00000B000000}"/>
    <cellStyle name="標準 4" xfId="11" xr:uid="{00000000-0005-0000-0000-00000C000000}"/>
    <cellStyle name="標準 4 2" xfId="25" xr:uid="{0DAAD577-6DDD-4E41-864D-E5BAE71B5EDF}"/>
    <cellStyle name="標準 5" xfId="8" xr:uid="{00000000-0005-0000-0000-00000D000000}"/>
    <cellStyle name="標準 5 2" xfId="23" xr:uid="{5B90CCA1-A428-42F9-A836-642FA1D56F6D}"/>
    <cellStyle name="標準 6" xfId="17" xr:uid="{00000000-0005-0000-0000-00000E000000}"/>
    <cellStyle name="標準 7" xfId="10" xr:uid="{00000000-0005-0000-0000-00000F000000}"/>
    <cellStyle name="標準 8" xfId="9" xr:uid="{00000000-0005-0000-0000-000010000000}"/>
    <cellStyle name="標準 9" xfId="6" xr:uid="{00000000-0005-0000-0000-000011000000}"/>
    <cellStyle name="標準_03.04.01.財務諸表雛形_様式_桜内案１_コピー03　普通会計４表2006.12.23_仕訳" xfId="12" xr:uid="{00000000-0005-0000-0000-000012000000}"/>
    <cellStyle name="標準_附属明細表PL・NW・WS　20060423修正版" xfId="4" xr:uid="{00000000-0005-0000-0000-000013000000}"/>
    <cellStyle name="標準_別冊１　Ｐ2～Ｐ5　普通会計４表20070113_仕訳" xfId="13" xr:uid="{00000000-0005-0000-0000-000014000000}"/>
    <cellStyle name="標準１" xfId="5" xr:uid="{00000000-0005-0000-0000-000015000000}"/>
  </cellStyles>
  <dxfs count="0"/>
  <tableStyles count="0" defaultTableStyle="TableStyleMedium2" defaultPivotStyle="PivotStyleLight16"/>
  <colors>
    <mruColors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  <sheetName val="資産負債区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1DCED-9467-4B77-A58E-3DD5F6BCB9A4}">
  <sheetPr>
    <pageSetUpPr fitToPage="1"/>
  </sheetPr>
  <dimension ref="A1:AE80"/>
  <sheetViews>
    <sheetView showGridLines="0" topLeftCell="C1" zoomScale="85" zoomScaleNormal="85" zoomScaleSheetLayoutView="85" workbookViewId="0">
      <selection activeCell="W37" sqref="W37"/>
    </sheetView>
  </sheetViews>
  <sheetFormatPr defaultColWidth="9" defaultRowHeight="12.75"/>
  <cols>
    <col min="1" max="2" width="9" style="146" hidden="1" customWidth="1"/>
    <col min="3" max="3" width="0.625" style="147" customWidth="1"/>
    <col min="4" max="14" width="2.125" style="147" customWidth="1"/>
    <col min="15" max="15" width="6" style="147" customWidth="1"/>
    <col min="16" max="16" width="22.375" style="147" customWidth="1"/>
    <col min="17" max="17" width="3.375" style="147" bestFit="1" customWidth="1"/>
    <col min="18" max="19" width="2.125" style="147" customWidth="1"/>
    <col min="20" max="24" width="3.875" style="147" customWidth="1"/>
    <col min="25" max="25" width="3.125" style="147" customWidth="1"/>
    <col min="26" max="26" width="24.125" style="147" bestFit="1" customWidth="1"/>
    <col min="27" max="27" width="3.125" style="147" customWidth="1"/>
    <col min="28" max="28" width="0.625" style="147" customWidth="1"/>
    <col min="29" max="29" width="9" style="147"/>
    <col min="30" max="31" width="0" style="147" hidden="1" customWidth="1"/>
    <col min="32" max="258" width="9" style="147"/>
    <col min="259" max="259" width="0.625" style="147" customWidth="1"/>
    <col min="260" max="270" width="2.125" style="147" customWidth="1"/>
    <col min="271" max="271" width="6" style="147" customWidth="1"/>
    <col min="272" max="272" width="22.375" style="147" customWidth="1"/>
    <col min="273" max="273" width="3.375" style="147" bestFit="1" customWidth="1"/>
    <col min="274" max="275" width="2.125" style="147" customWidth="1"/>
    <col min="276" max="280" width="3.875" style="147" customWidth="1"/>
    <col min="281" max="281" width="3.125" style="147" customWidth="1"/>
    <col min="282" max="282" width="24.125" style="147" bestFit="1" customWidth="1"/>
    <col min="283" max="283" width="3.125" style="147" customWidth="1"/>
    <col min="284" max="284" width="0.625" style="147" customWidth="1"/>
    <col min="285" max="514" width="9" style="147"/>
    <col min="515" max="515" width="0.625" style="147" customWidth="1"/>
    <col min="516" max="526" width="2.125" style="147" customWidth="1"/>
    <col min="527" max="527" width="6" style="147" customWidth="1"/>
    <col min="528" max="528" width="22.375" style="147" customWidth="1"/>
    <col min="529" max="529" width="3.375" style="147" bestFit="1" customWidth="1"/>
    <col min="530" max="531" width="2.125" style="147" customWidth="1"/>
    <col min="532" max="536" width="3.875" style="147" customWidth="1"/>
    <col min="537" max="537" width="3.125" style="147" customWidth="1"/>
    <col min="538" max="538" width="24.125" style="147" bestFit="1" customWidth="1"/>
    <col min="539" max="539" width="3.125" style="147" customWidth="1"/>
    <col min="540" max="540" width="0.625" style="147" customWidth="1"/>
    <col min="541" max="770" width="9" style="147"/>
    <col min="771" max="771" width="0.625" style="147" customWidth="1"/>
    <col min="772" max="782" width="2.125" style="147" customWidth="1"/>
    <col min="783" max="783" width="6" style="147" customWidth="1"/>
    <col min="784" max="784" width="22.375" style="147" customWidth="1"/>
    <col min="785" max="785" width="3.375" style="147" bestFit="1" customWidth="1"/>
    <col min="786" max="787" width="2.125" style="147" customWidth="1"/>
    <col min="788" max="792" width="3.875" style="147" customWidth="1"/>
    <col min="793" max="793" width="3.125" style="147" customWidth="1"/>
    <col min="794" max="794" width="24.125" style="147" bestFit="1" customWidth="1"/>
    <col min="795" max="795" width="3.125" style="147" customWidth="1"/>
    <col min="796" max="796" width="0.625" style="147" customWidth="1"/>
    <col min="797" max="1026" width="9" style="147"/>
    <col min="1027" max="1027" width="0.625" style="147" customWidth="1"/>
    <col min="1028" max="1038" width="2.125" style="147" customWidth="1"/>
    <col min="1039" max="1039" width="6" style="147" customWidth="1"/>
    <col min="1040" max="1040" width="22.375" style="147" customWidth="1"/>
    <col min="1041" max="1041" width="3.375" style="147" bestFit="1" customWidth="1"/>
    <col min="1042" max="1043" width="2.125" style="147" customWidth="1"/>
    <col min="1044" max="1048" width="3.875" style="147" customWidth="1"/>
    <col min="1049" max="1049" width="3.125" style="147" customWidth="1"/>
    <col min="1050" max="1050" width="24.125" style="147" bestFit="1" customWidth="1"/>
    <col min="1051" max="1051" width="3.125" style="147" customWidth="1"/>
    <col min="1052" max="1052" width="0.625" style="147" customWidth="1"/>
    <col min="1053" max="1282" width="9" style="147"/>
    <col min="1283" max="1283" width="0.625" style="147" customWidth="1"/>
    <col min="1284" max="1294" width="2.125" style="147" customWidth="1"/>
    <col min="1295" max="1295" width="6" style="147" customWidth="1"/>
    <col min="1296" max="1296" width="22.375" style="147" customWidth="1"/>
    <col min="1297" max="1297" width="3.375" style="147" bestFit="1" customWidth="1"/>
    <col min="1298" max="1299" width="2.125" style="147" customWidth="1"/>
    <col min="1300" max="1304" width="3.875" style="147" customWidth="1"/>
    <col min="1305" max="1305" width="3.125" style="147" customWidth="1"/>
    <col min="1306" max="1306" width="24.125" style="147" bestFit="1" customWidth="1"/>
    <col min="1307" max="1307" width="3.125" style="147" customWidth="1"/>
    <col min="1308" max="1308" width="0.625" style="147" customWidth="1"/>
    <col min="1309" max="1538" width="9" style="147"/>
    <col min="1539" max="1539" width="0.625" style="147" customWidth="1"/>
    <col min="1540" max="1550" width="2.125" style="147" customWidth="1"/>
    <col min="1551" max="1551" width="6" style="147" customWidth="1"/>
    <col min="1552" max="1552" width="22.375" style="147" customWidth="1"/>
    <col min="1553" max="1553" width="3.375" style="147" bestFit="1" customWidth="1"/>
    <col min="1554" max="1555" width="2.125" style="147" customWidth="1"/>
    <col min="1556" max="1560" width="3.875" style="147" customWidth="1"/>
    <col min="1561" max="1561" width="3.125" style="147" customWidth="1"/>
    <col min="1562" max="1562" width="24.125" style="147" bestFit="1" customWidth="1"/>
    <col min="1563" max="1563" width="3.125" style="147" customWidth="1"/>
    <col min="1564" max="1564" width="0.625" style="147" customWidth="1"/>
    <col min="1565" max="1794" width="9" style="147"/>
    <col min="1795" max="1795" width="0.625" style="147" customWidth="1"/>
    <col min="1796" max="1806" width="2.125" style="147" customWidth="1"/>
    <col min="1807" max="1807" width="6" style="147" customWidth="1"/>
    <col min="1808" max="1808" width="22.375" style="147" customWidth="1"/>
    <col min="1809" max="1809" width="3.375" style="147" bestFit="1" customWidth="1"/>
    <col min="1810" max="1811" width="2.125" style="147" customWidth="1"/>
    <col min="1812" max="1816" width="3.875" style="147" customWidth="1"/>
    <col min="1817" max="1817" width="3.125" style="147" customWidth="1"/>
    <col min="1818" max="1818" width="24.125" style="147" bestFit="1" customWidth="1"/>
    <col min="1819" max="1819" width="3.125" style="147" customWidth="1"/>
    <col min="1820" max="1820" width="0.625" style="147" customWidth="1"/>
    <col min="1821" max="2050" width="9" style="147"/>
    <col min="2051" max="2051" width="0.625" style="147" customWidth="1"/>
    <col min="2052" max="2062" width="2.125" style="147" customWidth="1"/>
    <col min="2063" max="2063" width="6" style="147" customWidth="1"/>
    <col min="2064" max="2064" width="22.375" style="147" customWidth="1"/>
    <col min="2065" max="2065" width="3.375" style="147" bestFit="1" customWidth="1"/>
    <col min="2066" max="2067" width="2.125" style="147" customWidth="1"/>
    <col min="2068" max="2072" width="3.875" style="147" customWidth="1"/>
    <col min="2073" max="2073" width="3.125" style="147" customWidth="1"/>
    <col min="2074" max="2074" width="24.125" style="147" bestFit="1" customWidth="1"/>
    <col min="2075" max="2075" width="3.125" style="147" customWidth="1"/>
    <col min="2076" max="2076" width="0.625" style="147" customWidth="1"/>
    <col min="2077" max="2306" width="9" style="147"/>
    <col min="2307" max="2307" width="0.625" style="147" customWidth="1"/>
    <col min="2308" max="2318" width="2.125" style="147" customWidth="1"/>
    <col min="2319" max="2319" width="6" style="147" customWidth="1"/>
    <col min="2320" max="2320" width="22.375" style="147" customWidth="1"/>
    <col min="2321" max="2321" width="3.375" style="147" bestFit="1" customWidth="1"/>
    <col min="2322" max="2323" width="2.125" style="147" customWidth="1"/>
    <col min="2324" max="2328" width="3.875" style="147" customWidth="1"/>
    <col min="2329" max="2329" width="3.125" style="147" customWidth="1"/>
    <col min="2330" max="2330" width="24.125" style="147" bestFit="1" customWidth="1"/>
    <col min="2331" max="2331" width="3.125" style="147" customWidth="1"/>
    <col min="2332" max="2332" width="0.625" style="147" customWidth="1"/>
    <col min="2333" max="2562" width="9" style="147"/>
    <col min="2563" max="2563" width="0.625" style="147" customWidth="1"/>
    <col min="2564" max="2574" width="2.125" style="147" customWidth="1"/>
    <col min="2575" max="2575" width="6" style="147" customWidth="1"/>
    <col min="2576" max="2576" width="22.375" style="147" customWidth="1"/>
    <col min="2577" max="2577" width="3.375" style="147" bestFit="1" customWidth="1"/>
    <col min="2578" max="2579" width="2.125" style="147" customWidth="1"/>
    <col min="2580" max="2584" width="3.875" style="147" customWidth="1"/>
    <col min="2585" max="2585" width="3.125" style="147" customWidth="1"/>
    <col min="2586" max="2586" width="24.125" style="147" bestFit="1" customWidth="1"/>
    <col min="2587" max="2587" width="3.125" style="147" customWidth="1"/>
    <col min="2588" max="2588" width="0.625" style="147" customWidth="1"/>
    <col min="2589" max="2818" width="9" style="147"/>
    <col min="2819" max="2819" width="0.625" style="147" customWidth="1"/>
    <col min="2820" max="2830" width="2.125" style="147" customWidth="1"/>
    <col min="2831" max="2831" width="6" style="147" customWidth="1"/>
    <col min="2832" max="2832" width="22.375" style="147" customWidth="1"/>
    <col min="2833" max="2833" width="3.375" style="147" bestFit="1" customWidth="1"/>
    <col min="2834" max="2835" width="2.125" style="147" customWidth="1"/>
    <col min="2836" max="2840" width="3.875" style="147" customWidth="1"/>
    <col min="2841" max="2841" width="3.125" style="147" customWidth="1"/>
    <col min="2842" max="2842" width="24.125" style="147" bestFit="1" customWidth="1"/>
    <col min="2843" max="2843" width="3.125" style="147" customWidth="1"/>
    <col min="2844" max="2844" width="0.625" style="147" customWidth="1"/>
    <col min="2845" max="3074" width="9" style="147"/>
    <col min="3075" max="3075" width="0.625" style="147" customWidth="1"/>
    <col min="3076" max="3086" width="2.125" style="147" customWidth="1"/>
    <col min="3087" max="3087" width="6" style="147" customWidth="1"/>
    <col min="3088" max="3088" width="22.375" style="147" customWidth="1"/>
    <col min="3089" max="3089" width="3.375" style="147" bestFit="1" customWidth="1"/>
    <col min="3090" max="3091" width="2.125" style="147" customWidth="1"/>
    <col min="3092" max="3096" width="3.875" style="147" customWidth="1"/>
    <col min="3097" max="3097" width="3.125" style="147" customWidth="1"/>
    <col min="3098" max="3098" width="24.125" style="147" bestFit="1" customWidth="1"/>
    <col min="3099" max="3099" width="3.125" style="147" customWidth="1"/>
    <col min="3100" max="3100" width="0.625" style="147" customWidth="1"/>
    <col min="3101" max="3330" width="9" style="147"/>
    <col min="3331" max="3331" width="0.625" style="147" customWidth="1"/>
    <col min="3332" max="3342" width="2.125" style="147" customWidth="1"/>
    <col min="3343" max="3343" width="6" style="147" customWidth="1"/>
    <col min="3344" max="3344" width="22.375" style="147" customWidth="1"/>
    <col min="3345" max="3345" width="3.375" style="147" bestFit="1" customWidth="1"/>
    <col min="3346" max="3347" width="2.125" style="147" customWidth="1"/>
    <col min="3348" max="3352" width="3.875" style="147" customWidth="1"/>
    <col min="3353" max="3353" width="3.125" style="147" customWidth="1"/>
    <col min="3354" max="3354" width="24.125" style="147" bestFit="1" customWidth="1"/>
    <col min="3355" max="3355" width="3.125" style="147" customWidth="1"/>
    <col min="3356" max="3356" width="0.625" style="147" customWidth="1"/>
    <col min="3357" max="3586" width="9" style="147"/>
    <col min="3587" max="3587" width="0.625" style="147" customWidth="1"/>
    <col min="3588" max="3598" width="2.125" style="147" customWidth="1"/>
    <col min="3599" max="3599" width="6" style="147" customWidth="1"/>
    <col min="3600" max="3600" width="22.375" style="147" customWidth="1"/>
    <col min="3601" max="3601" width="3.375" style="147" bestFit="1" customWidth="1"/>
    <col min="3602" max="3603" width="2.125" style="147" customWidth="1"/>
    <col min="3604" max="3608" width="3.875" style="147" customWidth="1"/>
    <col min="3609" max="3609" width="3.125" style="147" customWidth="1"/>
    <col min="3610" max="3610" width="24.125" style="147" bestFit="1" customWidth="1"/>
    <col min="3611" max="3611" width="3.125" style="147" customWidth="1"/>
    <col min="3612" max="3612" width="0.625" style="147" customWidth="1"/>
    <col min="3613" max="3842" width="9" style="147"/>
    <col min="3843" max="3843" width="0.625" style="147" customWidth="1"/>
    <col min="3844" max="3854" width="2.125" style="147" customWidth="1"/>
    <col min="3855" max="3855" width="6" style="147" customWidth="1"/>
    <col min="3856" max="3856" width="22.375" style="147" customWidth="1"/>
    <col min="3857" max="3857" width="3.375" style="147" bestFit="1" customWidth="1"/>
    <col min="3858" max="3859" width="2.125" style="147" customWidth="1"/>
    <col min="3860" max="3864" width="3.875" style="147" customWidth="1"/>
    <col min="3865" max="3865" width="3.125" style="147" customWidth="1"/>
    <col min="3866" max="3866" width="24.125" style="147" bestFit="1" customWidth="1"/>
    <col min="3867" max="3867" width="3.125" style="147" customWidth="1"/>
    <col min="3868" max="3868" width="0.625" style="147" customWidth="1"/>
    <col min="3869" max="4098" width="9" style="147"/>
    <col min="4099" max="4099" width="0.625" style="147" customWidth="1"/>
    <col min="4100" max="4110" width="2.125" style="147" customWidth="1"/>
    <col min="4111" max="4111" width="6" style="147" customWidth="1"/>
    <col min="4112" max="4112" width="22.375" style="147" customWidth="1"/>
    <col min="4113" max="4113" width="3.375" style="147" bestFit="1" customWidth="1"/>
    <col min="4114" max="4115" width="2.125" style="147" customWidth="1"/>
    <col min="4116" max="4120" width="3.875" style="147" customWidth="1"/>
    <col min="4121" max="4121" width="3.125" style="147" customWidth="1"/>
    <col min="4122" max="4122" width="24.125" style="147" bestFit="1" customWidth="1"/>
    <col min="4123" max="4123" width="3.125" style="147" customWidth="1"/>
    <col min="4124" max="4124" width="0.625" style="147" customWidth="1"/>
    <col min="4125" max="4354" width="9" style="147"/>
    <col min="4355" max="4355" width="0.625" style="147" customWidth="1"/>
    <col min="4356" max="4366" width="2.125" style="147" customWidth="1"/>
    <col min="4367" max="4367" width="6" style="147" customWidth="1"/>
    <col min="4368" max="4368" width="22.375" style="147" customWidth="1"/>
    <col min="4369" max="4369" width="3.375" style="147" bestFit="1" customWidth="1"/>
    <col min="4370" max="4371" width="2.125" style="147" customWidth="1"/>
    <col min="4372" max="4376" width="3.875" style="147" customWidth="1"/>
    <col min="4377" max="4377" width="3.125" style="147" customWidth="1"/>
    <col min="4378" max="4378" width="24.125" style="147" bestFit="1" customWidth="1"/>
    <col min="4379" max="4379" width="3.125" style="147" customWidth="1"/>
    <col min="4380" max="4380" width="0.625" style="147" customWidth="1"/>
    <col min="4381" max="4610" width="9" style="147"/>
    <col min="4611" max="4611" width="0.625" style="147" customWidth="1"/>
    <col min="4612" max="4622" width="2.125" style="147" customWidth="1"/>
    <col min="4623" max="4623" width="6" style="147" customWidth="1"/>
    <col min="4624" max="4624" width="22.375" style="147" customWidth="1"/>
    <col min="4625" max="4625" width="3.375" style="147" bestFit="1" customWidth="1"/>
    <col min="4626" max="4627" width="2.125" style="147" customWidth="1"/>
    <col min="4628" max="4632" width="3.875" style="147" customWidth="1"/>
    <col min="4633" max="4633" width="3.125" style="147" customWidth="1"/>
    <col min="4634" max="4634" width="24.125" style="147" bestFit="1" customWidth="1"/>
    <col min="4635" max="4635" width="3.125" style="147" customWidth="1"/>
    <col min="4636" max="4636" width="0.625" style="147" customWidth="1"/>
    <col min="4637" max="4866" width="9" style="147"/>
    <col min="4867" max="4867" width="0.625" style="147" customWidth="1"/>
    <col min="4868" max="4878" width="2.125" style="147" customWidth="1"/>
    <col min="4879" max="4879" width="6" style="147" customWidth="1"/>
    <col min="4880" max="4880" width="22.375" style="147" customWidth="1"/>
    <col min="4881" max="4881" width="3.375" style="147" bestFit="1" customWidth="1"/>
    <col min="4882" max="4883" width="2.125" style="147" customWidth="1"/>
    <col min="4884" max="4888" width="3.875" style="147" customWidth="1"/>
    <col min="4889" max="4889" width="3.125" style="147" customWidth="1"/>
    <col min="4890" max="4890" width="24.125" style="147" bestFit="1" customWidth="1"/>
    <col min="4891" max="4891" width="3.125" style="147" customWidth="1"/>
    <col min="4892" max="4892" width="0.625" style="147" customWidth="1"/>
    <col min="4893" max="5122" width="9" style="147"/>
    <col min="5123" max="5123" width="0.625" style="147" customWidth="1"/>
    <col min="5124" max="5134" width="2.125" style="147" customWidth="1"/>
    <col min="5135" max="5135" width="6" style="147" customWidth="1"/>
    <col min="5136" max="5136" width="22.375" style="147" customWidth="1"/>
    <col min="5137" max="5137" width="3.375" style="147" bestFit="1" customWidth="1"/>
    <col min="5138" max="5139" width="2.125" style="147" customWidth="1"/>
    <col min="5140" max="5144" width="3.875" style="147" customWidth="1"/>
    <col min="5145" max="5145" width="3.125" style="147" customWidth="1"/>
    <col min="5146" max="5146" width="24.125" style="147" bestFit="1" customWidth="1"/>
    <col min="5147" max="5147" width="3.125" style="147" customWidth="1"/>
    <col min="5148" max="5148" width="0.625" style="147" customWidth="1"/>
    <col min="5149" max="5378" width="9" style="147"/>
    <col min="5379" max="5379" width="0.625" style="147" customWidth="1"/>
    <col min="5380" max="5390" width="2.125" style="147" customWidth="1"/>
    <col min="5391" max="5391" width="6" style="147" customWidth="1"/>
    <col min="5392" max="5392" width="22.375" style="147" customWidth="1"/>
    <col min="5393" max="5393" width="3.375" style="147" bestFit="1" customWidth="1"/>
    <col min="5394" max="5395" width="2.125" style="147" customWidth="1"/>
    <col min="5396" max="5400" width="3.875" style="147" customWidth="1"/>
    <col min="5401" max="5401" width="3.125" style="147" customWidth="1"/>
    <col min="5402" max="5402" width="24.125" style="147" bestFit="1" customWidth="1"/>
    <col min="5403" max="5403" width="3.125" style="147" customWidth="1"/>
    <col min="5404" max="5404" width="0.625" style="147" customWidth="1"/>
    <col min="5405" max="5634" width="9" style="147"/>
    <col min="5635" max="5635" width="0.625" style="147" customWidth="1"/>
    <col min="5636" max="5646" width="2.125" style="147" customWidth="1"/>
    <col min="5647" max="5647" width="6" style="147" customWidth="1"/>
    <col min="5648" max="5648" width="22.375" style="147" customWidth="1"/>
    <col min="5649" max="5649" width="3.375" style="147" bestFit="1" customWidth="1"/>
    <col min="5650" max="5651" width="2.125" style="147" customWidth="1"/>
    <col min="5652" max="5656" width="3.875" style="147" customWidth="1"/>
    <col min="5657" max="5657" width="3.125" style="147" customWidth="1"/>
    <col min="5658" max="5658" width="24.125" style="147" bestFit="1" customWidth="1"/>
    <col min="5659" max="5659" width="3.125" style="147" customWidth="1"/>
    <col min="5660" max="5660" width="0.625" style="147" customWidth="1"/>
    <col min="5661" max="5890" width="9" style="147"/>
    <col min="5891" max="5891" width="0.625" style="147" customWidth="1"/>
    <col min="5892" max="5902" width="2.125" style="147" customWidth="1"/>
    <col min="5903" max="5903" width="6" style="147" customWidth="1"/>
    <col min="5904" max="5904" width="22.375" style="147" customWidth="1"/>
    <col min="5905" max="5905" width="3.375" style="147" bestFit="1" customWidth="1"/>
    <col min="5906" max="5907" width="2.125" style="147" customWidth="1"/>
    <col min="5908" max="5912" width="3.875" style="147" customWidth="1"/>
    <col min="5913" max="5913" width="3.125" style="147" customWidth="1"/>
    <col min="5914" max="5914" width="24.125" style="147" bestFit="1" customWidth="1"/>
    <col min="5915" max="5915" width="3.125" style="147" customWidth="1"/>
    <col min="5916" max="5916" width="0.625" style="147" customWidth="1"/>
    <col min="5917" max="6146" width="9" style="147"/>
    <col min="6147" max="6147" width="0.625" style="147" customWidth="1"/>
    <col min="6148" max="6158" width="2.125" style="147" customWidth="1"/>
    <col min="6159" max="6159" width="6" style="147" customWidth="1"/>
    <col min="6160" max="6160" width="22.375" style="147" customWidth="1"/>
    <col min="6161" max="6161" width="3.375" style="147" bestFit="1" customWidth="1"/>
    <col min="6162" max="6163" width="2.125" style="147" customWidth="1"/>
    <col min="6164" max="6168" width="3.875" style="147" customWidth="1"/>
    <col min="6169" max="6169" width="3.125" style="147" customWidth="1"/>
    <col min="6170" max="6170" width="24.125" style="147" bestFit="1" customWidth="1"/>
    <col min="6171" max="6171" width="3.125" style="147" customWidth="1"/>
    <col min="6172" max="6172" width="0.625" style="147" customWidth="1"/>
    <col min="6173" max="6402" width="9" style="147"/>
    <col min="6403" max="6403" width="0.625" style="147" customWidth="1"/>
    <col min="6404" max="6414" width="2.125" style="147" customWidth="1"/>
    <col min="6415" max="6415" width="6" style="147" customWidth="1"/>
    <col min="6416" max="6416" width="22.375" style="147" customWidth="1"/>
    <col min="6417" max="6417" width="3.375" style="147" bestFit="1" customWidth="1"/>
    <col min="6418" max="6419" width="2.125" style="147" customWidth="1"/>
    <col min="6420" max="6424" width="3.875" style="147" customWidth="1"/>
    <col min="6425" max="6425" width="3.125" style="147" customWidth="1"/>
    <col min="6426" max="6426" width="24.125" style="147" bestFit="1" customWidth="1"/>
    <col min="6427" max="6427" width="3.125" style="147" customWidth="1"/>
    <col min="6428" max="6428" width="0.625" style="147" customWidth="1"/>
    <col min="6429" max="6658" width="9" style="147"/>
    <col min="6659" max="6659" width="0.625" style="147" customWidth="1"/>
    <col min="6660" max="6670" width="2.125" style="147" customWidth="1"/>
    <col min="6671" max="6671" width="6" style="147" customWidth="1"/>
    <col min="6672" max="6672" width="22.375" style="147" customWidth="1"/>
    <col min="6673" max="6673" width="3.375" style="147" bestFit="1" customWidth="1"/>
    <col min="6674" max="6675" width="2.125" style="147" customWidth="1"/>
    <col min="6676" max="6680" width="3.875" style="147" customWidth="1"/>
    <col min="6681" max="6681" width="3.125" style="147" customWidth="1"/>
    <col min="6682" max="6682" width="24.125" style="147" bestFit="1" customWidth="1"/>
    <col min="6683" max="6683" width="3.125" style="147" customWidth="1"/>
    <col min="6684" max="6684" width="0.625" style="147" customWidth="1"/>
    <col min="6685" max="6914" width="9" style="147"/>
    <col min="6915" max="6915" width="0.625" style="147" customWidth="1"/>
    <col min="6916" max="6926" width="2.125" style="147" customWidth="1"/>
    <col min="6927" max="6927" width="6" style="147" customWidth="1"/>
    <col min="6928" max="6928" width="22.375" style="147" customWidth="1"/>
    <col min="6929" max="6929" width="3.375" style="147" bestFit="1" customWidth="1"/>
    <col min="6930" max="6931" width="2.125" style="147" customWidth="1"/>
    <col min="6932" max="6936" width="3.875" style="147" customWidth="1"/>
    <col min="6937" max="6937" width="3.125" style="147" customWidth="1"/>
    <col min="6938" max="6938" width="24.125" style="147" bestFit="1" customWidth="1"/>
    <col min="6939" max="6939" width="3.125" style="147" customWidth="1"/>
    <col min="6940" max="6940" width="0.625" style="147" customWidth="1"/>
    <col min="6941" max="7170" width="9" style="147"/>
    <col min="7171" max="7171" width="0.625" style="147" customWidth="1"/>
    <col min="7172" max="7182" width="2.125" style="147" customWidth="1"/>
    <col min="7183" max="7183" width="6" style="147" customWidth="1"/>
    <col min="7184" max="7184" width="22.375" style="147" customWidth="1"/>
    <col min="7185" max="7185" width="3.375" style="147" bestFit="1" customWidth="1"/>
    <col min="7186" max="7187" width="2.125" style="147" customWidth="1"/>
    <col min="7188" max="7192" width="3.875" style="147" customWidth="1"/>
    <col min="7193" max="7193" width="3.125" style="147" customWidth="1"/>
    <col min="7194" max="7194" width="24.125" style="147" bestFit="1" customWidth="1"/>
    <col min="7195" max="7195" width="3.125" style="147" customWidth="1"/>
    <col min="7196" max="7196" width="0.625" style="147" customWidth="1"/>
    <col min="7197" max="7426" width="9" style="147"/>
    <col min="7427" max="7427" width="0.625" style="147" customWidth="1"/>
    <col min="7428" max="7438" width="2.125" style="147" customWidth="1"/>
    <col min="7439" max="7439" width="6" style="147" customWidth="1"/>
    <col min="7440" max="7440" width="22.375" style="147" customWidth="1"/>
    <col min="7441" max="7441" width="3.375" style="147" bestFit="1" customWidth="1"/>
    <col min="7442" max="7443" width="2.125" style="147" customWidth="1"/>
    <col min="7444" max="7448" width="3.875" style="147" customWidth="1"/>
    <col min="7449" max="7449" width="3.125" style="147" customWidth="1"/>
    <col min="7450" max="7450" width="24.125" style="147" bestFit="1" customWidth="1"/>
    <col min="7451" max="7451" width="3.125" style="147" customWidth="1"/>
    <col min="7452" max="7452" width="0.625" style="147" customWidth="1"/>
    <col min="7453" max="7682" width="9" style="147"/>
    <col min="7683" max="7683" width="0.625" style="147" customWidth="1"/>
    <col min="7684" max="7694" width="2.125" style="147" customWidth="1"/>
    <col min="7695" max="7695" width="6" style="147" customWidth="1"/>
    <col min="7696" max="7696" width="22.375" style="147" customWidth="1"/>
    <col min="7697" max="7697" width="3.375" style="147" bestFit="1" customWidth="1"/>
    <col min="7698" max="7699" width="2.125" style="147" customWidth="1"/>
    <col min="7700" max="7704" width="3.875" style="147" customWidth="1"/>
    <col min="7705" max="7705" width="3.125" style="147" customWidth="1"/>
    <col min="7706" max="7706" width="24.125" style="147" bestFit="1" customWidth="1"/>
    <col min="7707" max="7707" width="3.125" style="147" customWidth="1"/>
    <col min="7708" max="7708" width="0.625" style="147" customWidth="1"/>
    <col min="7709" max="7938" width="9" style="147"/>
    <col min="7939" max="7939" width="0.625" style="147" customWidth="1"/>
    <col min="7940" max="7950" width="2.125" style="147" customWidth="1"/>
    <col min="7951" max="7951" width="6" style="147" customWidth="1"/>
    <col min="7952" max="7952" width="22.375" style="147" customWidth="1"/>
    <col min="7953" max="7953" width="3.375" style="147" bestFit="1" customWidth="1"/>
    <col min="7954" max="7955" width="2.125" style="147" customWidth="1"/>
    <col min="7956" max="7960" width="3.875" style="147" customWidth="1"/>
    <col min="7961" max="7961" width="3.125" style="147" customWidth="1"/>
    <col min="7962" max="7962" width="24.125" style="147" bestFit="1" customWidth="1"/>
    <col min="7963" max="7963" width="3.125" style="147" customWidth="1"/>
    <col min="7964" max="7964" width="0.625" style="147" customWidth="1"/>
    <col min="7965" max="8194" width="9" style="147"/>
    <col min="8195" max="8195" width="0.625" style="147" customWidth="1"/>
    <col min="8196" max="8206" width="2.125" style="147" customWidth="1"/>
    <col min="8207" max="8207" width="6" style="147" customWidth="1"/>
    <col min="8208" max="8208" width="22.375" style="147" customWidth="1"/>
    <col min="8209" max="8209" width="3.375" style="147" bestFit="1" customWidth="1"/>
    <col min="8210" max="8211" width="2.125" style="147" customWidth="1"/>
    <col min="8212" max="8216" width="3.875" style="147" customWidth="1"/>
    <col min="8217" max="8217" width="3.125" style="147" customWidth="1"/>
    <col min="8218" max="8218" width="24.125" style="147" bestFit="1" customWidth="1"/>
    <col min="8219" max="8219" width="3.125" style="147" customWidth="1"/>
    <col min="8220" max="8220" width="0.625" style="147" customWidth="1"/>
    <col min="8221" max="8450" width="9" style="147"/>
    <col min="8451" max="8451" width="0.625" style="147" customWidth="1"/>
    <col min="8452" max="8462" width="2.125" style="147" customWidth="1"/>
    <col min="8463" max="8463" width="6" style="147" customWidth="1"/>
    <col min="8464" max="8464" width="22.375" style="147" customWidth="1"/>
    <col min="8465" max="8465" width="3.375" style="147" bestFit="1" customWidth="1"/>
    <col min="8466" max="8467" width="2.125" style="147" customWidth="1"/>
    <col min="8468" max="8472" width="3.875" style="147" customWidth="1"/>
    <col min="8473" max="8473" width="3.125" style="147" customWidth="1"/>
    <col min="8474" max="8474" width="24.125" style="147" bestFit="1" customWidth="1"/>
    <col min="8475" max="8475" width="3.125" style="147" customWidth="1"/>
    <col min="8476" max="8476" width="0.625" style="147" customWidth="1"/>
    <col min="8477" max="8706" width="9" style="147"/>
    <col min="8707" max="8707" width="0.625" style="147" customWidth="1"/>
    <col min="8708" max="8718" width="2.125" style="147" customWidth="1"/>
    <col min="8719" max="8719" width="6" style="147" customWidth="1"/>
    <col min="8720" max="8720" width="22.375" style="147" customWidth="1"/>
    <col min="8721" max="8721" width="3.375" style="147" bestFit="1" customWidth="1"/>
    <col min="8722" max="8723" width="2.125" style="147" customWidth="1"/>
    <col min="8724" max="8728" width="3.875" style="147" customWidth="1"/>
    <col min="8729" max="8729" width="3.125" style="147" customWidth="1"/>
    <col min="8730" max="8730" width="24.125" style="147" bestFit="1" customWidth="1"/>
    <col min="8731" max="8731" width="3.125" style="147" customWidth="1"/>
    <col min="8732" max="8732" width="0.625" style="147" customWidth="1"/>
    <col min="8733" max="8962" width="9" style="147"/>
    <col min="8963" max="8963" width="0.625" style="147" customWidth="1"/>
    <col min="8964" max="8974" width="2.125" style="147" customWidth="1"/>
    <col min="8975" max="8975" width="6" style="147" customWidth="1"/>
    <col min="8976" max="8976" width="22.375" style="147" customWidth="1"/>
    <col min="8977" max="8977" width="3.375" style="147" bestFit="1" customWidth="1"/>
    <col min="8978" max="8979" width="2.125" style="147" customWidth="1"/>
    <col min="8980" max="8984" width="3.875" style="147" customWidth="1"/>
    <col min="8985" max="8985" width="3.125" style="147" customWidth="1"/>
    <col min="8986" max="8986" width="24.125" style="147" bestFit="1" customWidth="1"/>
    <col min="8987" max="8987" width="3.125" style="147" customWidth="1"/>
    <col min="8988" max="8988" width="0.625" style="147" customWidth="1"/>
    <col min="8989" max="9218" width="9" style="147"/>
    <col min="9219" max="9219" width="0.625" style="147" customWidth="1"/>
    <col min="9220" max="9230" width="2.125" style="147" customWidth="1"/>
    <col min="9231" max="9231" width="6" style="147" customWidth="1"/>
    <col min="9232" max="9232" width="22.375" style="147" customWidth="1"/>
    <col min="9233" max="9233" width="3.375" style="147" bestFit="1" customWidth="1"/>
    <col min="9234" max="9235" width="2.125" style="147" customWidth="1"/>
    <col min="9236" max="9240" width="3.875" style="147" customWidth="1"/>
    <col min="9241" max="9241" width="3.125" style="147" customWidth="1"/>
    <col min="9242" max="9242" width="24.125" style="147" bestFit="1" customWidth="1"/>
    <col min="9243" max="9243" width="3.125" style="147" customWidth="1"/>
    <col min="9244" max="9244" width="0.625" style="147" customWidth="1"/>
    <col min="9245" max="9474" width="9" style="147"/>
    <col min="9475" max="9475" width="0.625" style="147" customWidth="1"/>
    <col min="9476" max="9486" width="2.125" style="147" customWidth="1"/>
    <col min="9487" max="9487" width="6" style="147" customWidth="1"/>
    <col min="9488" max="9488" width="22.375" style="147" customWidth="1"/>
    <col min="9489" max="9489" width="3.375" style="147" bestFit="1" customWidth="1"/>
    <col min="9490" max="9491" width="2.125" style="147" customWidth="1"/>
    <col min="9492" max="9496" width="3.875" style="147" customWidth="1"/>
    <col min="9497" max="9497" width="3.125" style="147" customWidth="1"/>
    <col min="9498" max="9498" width="24.125" style="147" bestFit="1" customWidth="1"/>
    <col min="9499" max="9499" width="3.125" style="147" customWidth="1"/>
    <col min="9500" max="9500" width="0.625" style="147" customWidth="1"/>
    <col min="9501" max="9730" width="9" style="147"/>
    <col min="9731" max="9731" width="0.625" style="147" customWidth="1"/>
    <col min="9732" max="9742" width="2.125" style="147" customWidth="1"/>
    <col min="9743" max="9743" width="6" style="147" customWidth="1"/>
    <col min="9744" max="9744" width="22.375" style="147" customWidth="1"/>
    <col min="9745" max="9745" width="3.375" style="147" bestFit="1" customWidth="1"/>
    <col min="9746" max="9747" width="2.125" style="147" customWidth="1"/>
    <col min="9748" max="9752" width="3.875" style="147" customWidth="1"/>
    <col min="9753" max="9753" width="3.125" style="147" customWidth="1"/>
    <col min="9754" max="9754" width="24.125" style="147" bestFit="1" customWidth="1"/>
    <col min="9755" max="9755" width="3.125" style="147" customWidth="1"/>
    <col min="9756" max="9756" width="0.625" style="147" customWidth="1"/>
    <col min="9757" max="9986" width="9" style="147"/>
    <col min="9987" max="9987" width="0.625" style="147" customWidth="1"/>
    <col min="9988" max="9998" width="2.125" style="147" customWidth="1"/>
    <col min="9999" max="9999" width="6" style="147" customWidth="1"/>
    <col min="10000" max="10000" width="22.375" style="147" customWidth="1"/>
    <col min="10001" max="10001" width="3.375" style="147" bestFit="1" customWidth="1"/>
    <col min="10002" max="10003" width="2.125" style="147" customWidth="1"/>
    <col min="10004" max="10008" width="3.875" style="147" customWidth="1"/>
    <col min="10009" max="10009" width="3.125" style="147" customWidth="1"/>
    <col min="10010" max="10010" width="24.125" style="147" bestFit="1" customWidth="1"/>
    <col min="10011" max="10011" width="3.125" style="147" customWidth="1"/>
    <col min="10012" max="10012" width="0.625" style="147" customWidth="1"/>
    <col min="10013" max="10242" width="9" style="147"/>
    <col min="10243" max="10243" width="0.625" style="147" customWidth="1"/>
    <col min="10244" max="10254" width="2.125" style="147" customWidth="1"/>
    <col min="10255" max="10255" width="6" style="147" customWidth="1"/>
    <col min="10256" max="10256" width="22.375" style="147" customWidth="1"/>
    <col min="10257" max="10257" width="3.375" style="147" bestFit="1" customWidth="1"/>
    <col min="10258" max="10259" width="2.125" style="147" customWidth="1"/>
    <col min="10260" max="10264" width="3.875" style="147" customWidth="1"/>
    <col min="10265" max="10265" width="3.125" style="147" customWidth="1"/>
    <col min="10266" max="10266" width="24.125" style="147" bestFit="1" customWidth="1"/>
    <col min="10267" max="10267" width="3.125" style="147" customWidth="1"/>
    <col min="10268" max="10268" width="0.625" style="147" customWidth="1"/>
    <col min="10269" max="10498" width="9" style="147"/>
    <col min="10499" max="10499" width="0.625" style="147" customWidth="1"/>
    <col min="10500" max="10510" width="2.125" style="147" customWidth="1"/>
    <col min="10511" max="10511" width="6" style="147" customWidth="1"/>
    <col min="10512" max="10512" width="22.375" style="147" customWidth="1"/>
    <col min="10513" max="10513" width="3.375" style="147" bestFit="1" customWidth="1"/>
    <col min="10514" max="10515" width="2.125" style="147" customWidth="1"/>
    <col min="10516" max="10520" width="3.875" style="147" customWidth="1"/>
    <col min="10521" max="10521" width="3.125" style="147" customWidth="1"/>
    <col min="10522" max="10522" width="24.125" style="147" bestFit="1" customWidth="1"/>
    <col min="10523" max="10523" width="3.125" style="147" customWidth="1"/>
    <col min="10524" max="10524" width="0.625" style="147" customWidth="1"/>
    <col min="10525" max="10754" width="9" style="147"/>
    <col min="10755" max="10755" width="0.625" style="147" customWidth="1"/>
    <col min="10756" max="10766" width="2.125" style="147" customWidth="1"/>
    <col min="10767" max="10767" width="6" style="147" customWidth="1"/>
    <col min="10768" max="10768" width="22.375" style="147" customWidth="1"/>
    <col min="10769" max="10769" width="3.375" style="147" bestFit="1" customWidth="1"/>
    <col min="10770" max="10771" width="2.125" style="147" customWidth="1"/>
    <col min="10772" max="10776" width="3.875" style="147" customWidth="1"/>
    <col min="10777" max="10777" width="3.125" style="147" customWidth="1"/>
    <col min="10778" max="10778" width="24.125" style="147" bestFit="1" customWidth="1"/>
    <col min="10779" max="10779" width="3.125" style="147" customWidth="1"/>
    <col min="10780" max="10780" width="0.625" style="147" customWidth="1"/>
    <col min="10781" max="11010" width="9" style="147"/>
    <col min="11011" max="11011" width="0.625" style="147" customWidth="1"/>
    <col min="11012" max="11022" width="2.125" style="147" customWidth="1"/>
    <col min="11023" max="11023" width="6" style="147" customWidth="1"/>
    <col min="11024" max="11024" width="22.375" style="147" customWidth="1"/>
    <col min="11025" max="11025" width="3.375" style="147" bestFit="1" customWidth="1"/>
    <col min="11026" max="11027" width="2.125" style="147" customWidth="1"/>
    <col min="11028" max="11032" width="3.875" style="147" customWidth="1"/>
    <col min="11033" max="11033" width="3.125" style="147" customWidth="1"/>
    <col min="11034" max="11034" width="24.125" style="147" bestFit="1" customWidth="1"/>
    <col min="11035" max="11035" width="3.125" style="147" customWidth="1"/>
    <col min="11036" max="11036" width="0.625" style="147" customWidth="1"/>
    <col min="11037" max="11266" width="9" style="147"/>
    <col min="11267" max="11267" width="0.625" style="147" customWidth="1"/>
    <col min="11268" max="11278" width="2.125" style="147" customWidth="1"/>
    <col min="11279" max="11279" width="6" style="147" customWidth="1"/>
    <col min="11280" max="11280" width="22.375" style="147" customWidth="1"/>
    <col min="11281" max="11281" width="3.375" style="147" bestFit="1" customWidth="1"/>
    <col min="11282" max="11283" width="2.125" style="147" customWidth="1"/>
    <col min="11284" max="11288" width="3.875" style="147" customWidth="1"/>
    <col min="11289" max="11289" width="3.125" style="147" customWidth="1"/>
    <col min="11290" max="11290" width="24.125" style="147" bestFit="1" customWidth="1"/>
    <col min="11291" max="11291" width="3.125" style="147" customWidth="1"/>
    <col min="11292" max="11292" width="0.625" style="147" customWidth="1"/>
    <col min="11293" max="11522" width="9" style="147"/>
    <col min="11523" max="11523" width="0.625" style="147" customWidth="1"/>
    <col min="11524" max="11534" width="2.125" style="147" customWidth="1"/>
    <col min="11535" max="11535" width="6" style="147" customWidth="1"/>
    <col min="11536" max="11536" width="22.375" style="147" customWidth="1"/>
    <col min="11537" max="11537" width="3.375" style="147" bestFit="1" customWidth="1"/>
    <col min="11538" max="11539" width="2.125" style="147" customWidth="1"/>
    <col min="11540" max="11544" width="3.875" style="147" customWidth="1"/>
    <col min="11545" max="11545" width="3.125" style="147" customWidth="1"/>
    <col min="11546" max="11546" width="24.125" style="147" bestFit="1" customWidth="1"/>
    <col min="11547" max="11547" width="3.125" style="147" customWidth="1"/>
    <col min="11548" max="11548" width="0.625" style="147" customWidth="1"/>
    <col min="11549" max="11778" width="9" style="147"/>
    <col min="11779" max="11779" width="0.625" style="147" customWidth="1"/>
    <col min="11780" max="11790" width="2.125" style="147" customWidth="1"/>
    <col min="11791" max="11791" width="6" style="147" customWidth="1"/>
    <col min="11792" max="11792" width="22.375" style="147" customWidth="1"/>
    <col min="11793" max="11793" width="3.375" style="147" bestFit="1" customWidth="1"/>
    <col min="11794" max="11795" width="2.125" style="147" customWidth="1"/>
    <col min="11796" max="11800" width="3.875" style="147" customWidth="1"/>
    <col min="11801" max="11801" width="3.125" style="147" customWidth="1"/>
    <col min="11802" max="11802" width="24.125" style="147" bestFit="1" customWidth="1"/>
    <col min="11803" max="11803" width="3.125" style="147" customWidth="1"/>
    <col min="11804" max="11804" width="0.625" style="147" customWidth="1"/>
    <col min="11805" max="12034" width="9" style="147"/>
    <col min="12035" max="12035" width="0.625" style="147" customWidth="1"/>
    <col min="12036" max="12046" width="2.125" style="147" customWidth="1"/>
    <col min="12047" max="12047" width="6" style="147" customWidth="1"/>
    <col min="12048" max="12048" width="22.375" style="147" customWidth="1"/>
    <col min="12049" max="12049" width="3.375" style="147" bestFit="1" customWidth="1"/>
    <col min="12050" max="12051" width="2.125" style="147" customWidth="1"/>
    <col min="12052" max="12056" width="3.875" style="147" customWidth="1"/>
    <col min="12057" max="12057" width="3.125" style="147" customWidth="1"/>
    <col min="12058" max="12058" width="24.125" style="147" bestFit="1" customWidth="1"/>
    <col min="12059" max="12059" width="3.125" style="147" customWidth="1"/>
    <col min="12060" max="12060" width="0.625" style="147" customWidth="1"/>
    <col min="12061" max="12290" width="9" style="147"/>
    <col min="12291" max="12291" width="0.625" style="147" customWidth="1"/>
    <col min="12292" max="12302" width="2.125" style="147" customWidth="1"/>
    <col min="12303" max="12303" width="6" style="147" customWidth="1"/>
    <col min="12304" max="12304" width="22.375" style="147" customWidth="1"/>
    <col min="12305" max="12305" width="3.375" style="147" bestFit="1" customWidth="1"/>
    <col min="12306" max="12307" width="2.125" style="147" customWidth="1"/>
    <col min="12308" max="12312" width="3.875" style="147" customWidth="1"/>
    <col min="12313" max="12313" width="3.125" style="147" customWidth="1"/>
    <col min="12314" max="12314" width="24.125" style="147" bestFit="1" customWidth="1"/>
    <col min="12315" max="12315" width="3.125" style="147" customWidth="1"/>
    <col min="12316" max="12316" width="0.625" style="147" customWidth="1"/>
    <col min="12317" max="12546" width="9" style="147"/>
    <col min="12547" max="12547" width="0.625" style="147" customWidth="1"/>
    <col min="12548" max="12558" width="2.125" style="147" customWidth="1"/>
    <col min="12559" max="12559" width="6" style="147" customWidth="1"/>
    <col min="12560" max="12560" width="22.375" style="147" customWidth="1"/>
    <col min="12561" max="12561" width="3.375" style="147" bestFit="1" customWidth="1"/>
    <col min="12562" max="12563" width="2.125" style="147" customWidth="1"/>
    <col min="12564" max="12568" width="3.875" style="147" customWidth="1"/>
    <col min="12569" max="12569" width="3.125" style="147" customWidth="1"/>
    <col min="12570" max="12570" width="24.125" style="147" bestFit="1" customWidth="1"/>
    <col min="12571" max="12571" width="3.125" style="147" customWidth="1"/>
    <col min="12572" max="12572" width="0.625" style="147" customWidth="1"/>
    <col min="12573" max="12802" width="9" style="147"/>
    <col min="12803" max="12803" width="0.625" style="147" customWidth="1"/>
    <col min="12804" max="12814" width="2.125" style="147" customWidth="1"/>
    <col min="12815" max="12815" width="6" style="147" customWidth="1"/>
    <col min="12816" max="12816" width="22.375" style="147" customWidth="1"/>
    <col min="12817" max="12817" width="3.375" style="147" bestFit="1" customWidth="1"/>
    <col min="12818" max="12819" width="2.125" style="147" customWidth="1"/>
    <col min="12820" max="12824" width="3.875" style="147" customWidth="1"/>
    <col min="12825" max="12825" width="3.125" style="147" customWidth="1"/>
    <col min="12826" max="12826" width="24.125" style="147" bestFit="1" customWidth="1"/>
    <col min="12827" max="12827" width="3.125" style="147" customWidth="1"/>
    <col min="12828" max="12828" width="0.625" style="147" customWidth="1"/>
    <col min="12829" max="13058" width="9" style="147"/>
    <col min="13059" max="13059" width="0.625" style="147" customWidth="1"/>
    <col min="13060" max="13070" width="2.125" style="147" customWidth="1"/>
    <col min="13071" max="13071" width="6" style="147" customWidth="1"/>
    <col min="13072" max="13072" width="22.375" style="147" customWidth="1"/>
    <col min="13073" max="13073" width="3.375" style="147" bestFit="1" customWidth="1"/>
    <col min="13074" max="13075" width="2.125" style="147" customWidth="1"/>
    <col min="13076" max="13080" width="3.875" style="147" customWidth="1"/>
    <col min="13081" max="13081" width="3.125" style="147" customWidth="1"/>
    <col min="13082" max="13082" width="24.125" style="147" bestFit="1" customWidth="1"/>
    <col min="13083" max="13083" width="3.125" style="147" customWidth="1"/>
    <col min="13084" max="13084" width="0.625" style="147" customWidth="1"/>
    <col min="13085" max="13314" width="9" style="147"/>
    <col min="13315" max="13315" width="0.625" style="147" customWidth="1"/>
    <col min="13316" max="13326" width="2.125" style="147" customWidth="1"/>
    <col min="13327" max="13327" width="6" style="147" customWidth="1"/>
    <col min="13328" max="13328" width="22.375" style="147" customWidth="1"/>
    <col min="13329" max="13329" width="3.375" style="147" bestFit="1" customWidth="1"/>
    <col min="13330" max="13331" width="2.125" style="147" customWidth="1"/>
    <col min="13332" max="13336" width="3.875" style="147" customWidth="1"/>
    <col min="13337" max="13337" width="3.125" style="147" customWidth="1"/>
    <col min="13338" max="13338" width="24.125" style="147" bestFit="1" customWidth="1"/>
    <col min="13339" max="13339" width="3.125" style="147" customWidth="1"/>
    <col min="13340" max="13340" width="0.625" style="147" customWidth="1"/>
    <col min="13341" max="13570" width="9" style="147"/>
    <col min="13571" max="13571" width="0.625" style="147" customWidth="1"/>
    <col min="13572" max="13582" width="2.125" style="147" customWidth="1"/>
    <col min="13583" max="13583" width="6" style="147" customWidth="1"/>
    <col min="13584" max="13584" width="22.375" style="147" customWidth="1"/>
    <col min="13585" max="13585" width="3.375" style="147" bestFit="1" customWidth="1"/>
    <col min="13586" max="13587" width="2.125" style="147" customWidth="1"/>
    <col min="13588" max="13592" width="3.875" style="147" customWidth="1"/>
    <col min="13593" max="13593" width="3.125" style="147" customWidth="1"/>
    <col min="13594" max="13594" width="24.125" style="147" bestFit="1" customWidth="1"/>
    <col min="13595" max="13595" width="3.125" style="147" customWidth="1"/>
    <col min="13596" max="13596" width="0.625" style="147" customWidth="1"/>
    <col min="13597" max="13826" width="9" style="147"/>
    <col min="13827" max="13827" width="0.625" style="147" customWidth="1"/>
    <col min="13828" max="13838" width="2.125" style="147" customWidth="1"/>
    <col min="13839" max="13839" width="6" style="147" customWidth="1"/>
    <col min="13840" max="13840" width="22.375" style="147" customWidth="1"/>
    <col min="13841" max="13841" width="3.375" style="147" bestFit="1" customWidth="1"/>
    <col min="13842" max="13843" width="2.125" style="147" customWidth="1"/>
    <col min="13844" max="13848" width="3.875" style="147" customWidth="1"/>
    <col min="13849" max="13849" width="3.125" style="147" customWidth="1"/>
    <col min="13850" max="13850" width="24.125" style="147" bestFit="1" customWidth="1"/>
    <col min="13851" max="13851" width="3.125" style="147" customWidth="1"/>
    <col min="13852" max="13852" width="0.625" style="147" customWidth="1"/>
    <col min="13853" max="14082" width="9" style="147"/>
    <col min="14083" max="14083" width="0.625" style="147" customWidth="1"/>
    <col min="14084" max="14094" width="2.125" style="147" customWidth="1"/>
    <col min="14095" max="14095" width="6" style="147" customWidth="1"/>
    <col min="14096" max="14096" width="22.375" style="147" customWidth="1"/>
    <col min="14097" max="14097" width="3.375" style="147" bestFit="1" customWidth="1"/>
    <col min="14098" max="14099" width="2.125" style="147" customWidth="1"/>
    <col min="14100" max="14104" width="3.875" style="147" customWidth="1"/>
    <col min="14105" max="14105" width="3.125" style="147" customWidth="1"/>
    <col min="14106" max="14106" width="24.125" style="147" bestFit="1" customWidth="1"/>
    <col min="14107" max="14107" width="3.125" style="147" customWidth="1"/>
    <col min="14108" max="14108" width="0.625" style="147" customWidth="1"/>
    <col min="14109" max="14338" width="9" style="147"/>
    <col min="14339" max="14339" width="0.625" style="147" customWidth="1"/>
    <col min="14340" max="14350" width="2.125" style="147" customWidth="1"/>
    <col min="14351" max="14351" width="6" style="147" customWidth="1"/>
    <col min="14352" max="14352" width="22.375" style="147" customWidth="1"/>
    <col min="14353" max="14353" width="3.375" style="147" bestFit="1" customWidth="1"/>
    <col min="14354" max="14355" width="2.125" style="147" customWidth="1"/>
    <col min="14356" max="14360" width="3.875" style="147" customWidth="1"/>
    <col min="14361" max="14361" width="3.125" style="147" customWidth="1"/>
    <col min="14362" max="14362" width="24.125" style="147" bestFit="1" customWidth="1"/>
    <col min="14363" max="14363" width="3.125" style="147" customWidth="1"/>
    <col min="14364" max="14364" width="0.625" style="147" customWidth="1"/>
    <col min="14365" max="14594" width="9" style="147"/>
    <col min="14595" max="14595" width="0.625" style="147" customWidth="1"/>
    <col min="14596" max="14606" width="2.125" style="147" customWidth="1"/>
    <col min="14607" max="14607" width="6" style="147" customWidth="1"/>
    <col min="14608" max="14608" width="22.375" style="147" customWidth="1"/>
    <col min="14609" max="14609" width="3.375" style="147" bestFit="1" customWidth="1"/>
    <col min="14610" max="14611" width="2.125" style="147" customWidth="1"/>
    <col min="14612" max="14616" width="3.875" style="147" customWidth="1"/>
    <col min="14617" max="14617" width="3.125" style="147" customWidth="1"/>
    <col min="14618" max="14618" width="24.125" style="147" bestFit="1" customWidth="1"/>
    <col min="14619" max="14619" width="3.125" style="147" customWidth="1"/>
    <col min="14620" max="14620" width="0.625" style="147" customWidth="1"/>
    <col min="14621" max="14850" width="9" style="147"/>
    <col min="14851" max="14851" width="0.625" style="147" customWidth="1"/>
    <col min="14852" max="14862" width="2.125" style="147" customWidth="1"/>
    <col min="14863" max="14863" width="6" style="147" customWidth="1"/>
    <col min="14864" max="14864" width="22.375" style="147" customWidth="1"/>
    <col min="14865" max="14865" width="3.375" style="147" bestFit="1" customWidth="1"/>
    <col min="14866" max="14867" width="2.125" style="147" customWidth="1"/>
    <col min="14868" max="14872" width="3.875" style="147" customWidth="1"/>
    <col min="14873" max="14873" width="3.125" style="147" customWidth="1"/>
    <col min="14874" max="14874" width="24.125" style="147" bestFit="1" customWidth="1"/>
    <col min="14875" max="14875" width="3.125" style="147" customWidth="1"/>
    <col min="14876" max="14876" width="0.625" style="147" customWidth="1"/>
    <col min="14877" max="15106" width="9" style="147"/>
    <col min="15107" max="15107" width="0.625" style="147" customWidth="1"/>
    <col min="15108" max="15118" width="2.125" style="147" customWidth="1"/>
    <col min="15119" max="15119" width="6" style="147" customWidth="1"/>
    <col min="15120" max="15120" width="22.375" style="147" customWidth="1"/>
    <col min="15121" max="15121" width="3.375" style="147" bestFit="1" customWidth="1"/>
    <col min="15122" max="15123" width="2.125" style="147" customWidth="1"/>
    <col min="15124" max="15128" width="3.875" style="147" customWidth="1"/>
    <col min="15129" max="15129" width="3.125" style="147" customWidth="1"/>
    <col min="15130" max="15130" width="24.125" style="147" bestFit="1" customWidth="1"/>
    <col min="15131" max="15131" width="3.125" style="147" customWidth="1"/>
    <col min="15132" max="15132" width="0.625" style="147" customWidth="1"/>
    <col min="15133" max="15362" width="9" style="147"/>
    <col min="15363" max="15363" width="0.625" style="147" customWidth="1"/>
    <col min="15364" max="15374" width="2.125" style="147" customWidth="1"/>
    <col min="15375" max="15375" width="6" style="147" customWidth="1"/>
    <col min="15376" max="15376" width="22.375" style="147" customWidth="1"/>
    <col min="15377" max="15377" width="3.375" style="147" bestFit="1" customWidth="1"/>
    <col min="15378" max="15379" width="2.125" style="147" customWidth="1"/>
    <col min="15380" max="15384" width="3.875" style="147" customWidth="1"/>
    <col min="15385" max="15385" width="3.125" style="147" customWidth="1"/>
    <col min="15386" max="15386" width="24.125" style="147" bestFit="1" customWidth="1"/>
    <col min="15387" max="15387" width="3.125" style="147" customWidth="1"/>
    <col min="15388" max="15388" width="0.625" style="147" customWidth="1"/>
    <col min="15389" max="15618" width="9" style="147"/>
    <col min="15619" max="15619" width="0.625" style="147" customWidth="1"/>
    <col min="15620" max="15630" width="2.125" style="147" customWidth="1"/>
    <col min="15631" max="15631" width="6" style="147" customWidth="1"/>
    <col min="15632" max="15632" width="22.375" style="147" customWidth="1"/>
    <col min="15633" max="15633" width="3.375" style="147" bestFit="1" customWidth="1"/>
    <col min="15634" max="15635" width="2.125" style="147" customWidth="1"/>
    <col min="15636" max="15640" width="3.875" style="147" customWidth="1"/>
    <col min="15641" max="15641" width="3.125" style="147" customWidth="1"/>
    <col min="15642" max="15642" width="24.125" style="147" bestFit="1" customWidth="1"/>
    <col min="15643" max="15643" width="3.125" style="147" customWidth="1"/>
    <col min="15644" max="15644" width="0.625" style="147" customWidth="1"/>
    <col min="15645" max="15874" width="9" style="147"/>
    <col min="15875" max="15875" width="0.625" style="147" customWidth="1"/>
    <col min="15876" max="15886" width="2.125" style="147" customWidth="1"/>
    <col min="15887" max="15887" width="6" style="147" customWidth="1"/>
    <col min="15888" max="15888" width="22.375" style="147" customWidth="1"/>
    <col min="15889" max="15889" width="3.375" style="147" bestFit="1" customWidth="1"/>
    <col min="15890" max="15891" width="2.125" style="147" customWidth="1"/>
    <col min="15892" max="15896" width="3.875" style="147" customWidth="1"/>
    <col min="15897" max="15897" width="3.125" style="147" customWidth="1"/>
    <col min="15898" max="15898" width="24.125" style="147" bestFit="1" customWidth="1"/>
    <col min="15899" max="15899" width="3.125" style="147" customWidth="1"/>
    <col min="15900" max="15900" width="0.625" style="147" customWidth="1"/>
    <col min="15901" max="16130" width="9" style="147"/>
    <col min="16131" max="16131" width="0.625" style="147" customWidth="1"/>
    <col min="16132" max="16142" width="2.125" style="147" customWidth="1"/>
    <col min="16143" max="16143" width="6" style="147" customWidth="1"/>
    <col min="16144" max="16144" width="22.375" style="147" customWidth="1"/>
    <col min="16145" max="16145" width="3.375" style="147" bestFit="1" customWidth="1"/>
    <col min="16146" max="16147" width="2.125" style="147" customWidth="1"/>
    <col min="16148" max="16152" width="3.875" style="147" customWidth="1"/>
    <col min="16153" max="16153" width="3.125" style="147" customWidth="1"/>
    <col min="16154" max="16154" width="24.125" style="147" bestFit="1" customWidth="1"/>
    <col min="16155" max="16155" width="3.125" style="147" customWidth="1"/>
    <col min="16156" max="16156" width="0.625" style="147" customWidth="1"/>
    <col min="16157" max="16384" width="9" style="147"/>
  </cols>
  <sheetData>
    <row r="1" spans="1:31">
      <c r="D1" s="147" t="s">
        <v>205</v>
      </c>
    </row>
    <row r="2" spans="1:31">
      <c r="D2" s="147" t="s">
        <v>615</v>
      </c>
    </row>
    <row r="3" spans="1:31">
      <c r="D3" s="147" t="s">
        <v>206</v>
      </c>
    </row>
    <row r="4" spans="1:31">
      <c r="D4" s="147" t="s">
        <v>207</v>
      </c>
    </row>
    <row r="5" spans="1:31">
      <c r="D5" s="147" t="s">
        <v>208</v>
      </c>
    </row>
    <row r="6" spans="1:31">
      <c r="D6" s="147" t="s">
        <v>209</v>
      </c>
    </row>
    <row r="7" spans="1:31">
      <c r="D7" s="147" t="s">
        <v>550</v>
      </c>
    </row>
    <row r="8" spans="1:31" s="153" customFormat="1" ht="13.5">
      <c r="A8" s="148"/>
      <c r="B8" s="149"/>
      <c r="C8" s="149"/>
      <c r="D8" s="149"/>
      <c r="E8" s="149"/>
      <c r="F8" s="149"/>
      <c r="G8" s="149"/>
      <c r="H8" s="149"/>
      <c r="I8" s="150"/>
      <c r="J8" s="150"/>
      <c r="K8" s="150"/>
      <c r="L8" s="150"/>
      <c r="M8" s="150"/>
      <c r="N8" s="150"/>
      <c r="O8" s="151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</row>
    <row r="9" spans="1:31" ht="23.25" customHeight="1">
      <c r="C9" s="154"/>
      <c r="D9" s="465" t="s">
        <v>210</v>
      </c>
      <c r="E9" s="465"/>
      <c r="F9" s="465"/>
      <c r="G9" s="465"/>
      <c r="H9" s="465"/>
      <c r="I9" s="465"/>
      <c r="J9" s="465"/>
      <c r="K9" s="465"/>
      <c r="L9" s="465"/>
      <c r="M9" s="465"/>
      <c r="N9" s="465"/>
      <c r="O9" s="465"/>
      <c r="P9" s="465"/>
      <c r="Q9" s="465"/>
      <c r="R9" s="465"/>
      <c r="S9" s="465"/>
      <c r="T9" s="465"/>
      <c r="U9" s="465"/>
      <c r="V9" s="465"/>
      <c r="W9" s="465"/>
      <c r="X9" s="465"/>
      <c r="Y9" s="465"/>
      <c r="Z9" s="465"/>
      <c r="AA9" s="465"/>
    </row>
    <row r="10" spans="1:31" ht="21" customHeight="1">
      <c r="D10" s="466" t="s">
        <v>616</v>
      </c>
      <c r="E10" s="466"/>
      <c r="F10" s="466"/>
      <c r="G10" s="466"/>
      <c r="H10" s="466"/>
      <c r="I10" s="466"/>
      <c r="J10" s="466"/>
      <c r="K10" s="466"/>
      <c r="L10" s="466"/>
      <c r="M10" s="466"/>
      <c r="N10" s="466"/>
      <c r="O10" s="466"/>
      <c r="P10" s="466"/>
      <c r="Q10" s="466"/>
      <c r="R10" s="466"/>
      <c r="S10" s="466"/>
      <c r="T10" s="466"/>
      <c r="U10" s="466"/>
      <c r="V10" s="466"/>
      <c r="W10" s="466"/>
      <c r="X10" s="466"/>
      <c r="Y10" s="466"/>
      <c r="Z10" s="466"/>
      <c r="AA10" s="466"/>
    </row>
    <row r="11" spans="1:31" s="156" customFormat="1" ht="16.5" customHeight="1" thickBot="1">
      <c r="A11" s="155"/>
      <c r="B11" s="155"/>
      <c r="D11" s="157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9" t="s">
        <v>551</v>
      </c>
      <c r="AB11" s="158"/>
    </row>
    <row r="12" spans="1:31" s="161" customFormat="1" ht="14.25" customHeight="1" thickBot="1">
      <c r="A12" s="160" t="s">
        <v>211</v>
      </c>
      <c r="B12" s="160" t="s">
        <v>212</v>
      </c>
      <c r="D12" s="467" t="s">
        <v>213</v>
      </c>
      <c r="E12" s="463"/>
      <c r="F12" s="463"/>
      <c r="G12" s="463"/>
      <c r="H12" s="463"/>
      <c r="I12" s="463"/>
      <c r="J12" s="463"/>
      <c r="K12" s="468"/>
      <c r="L12" s="468"/>
      <c r="M12" s="468"/>
      <c r="N12" s="468"/>
      <c r="O12" s="468"/>
      <c r="P12" s="469" t="s">
        <v>214</v>
      </c>
      <c r="Q12" s="470"/>
      <c r="R12" s="463" t="s">
        <v>213</v>
      </c>
      <c r="S12" s="463"/>
      <c r="T12" s="463"/>
      <c r="U12" s="463"/>
      <c r="V12" s="463"/>
      <c r="W12" s="463"/>
      <c r="X12" s="463"/>
      <c r="Y12" s="463"/>
      <c r="Z12" s="469" t="s">
        <v>214</v>
      </c>
      <c r="AA12" s="470"/>
    </row>
    <row r="13" spans="1:31" ht="14.65" customHeight="1">
      <c r="D13" s="162" t="s">
        <v>215</v>
      </c>
      <c r="E13" s="163"/>
      <c r="F13" s="164"/>
      <c r="G13" s="165"/>
      <c r="H13" s="165"/>
      <c r="I13" s="165"/>
      <c r="J13" s="165"/>
      <c r="K13" s="163"/>
      <c r="L13" s="163"/>
      <c r="M13" s="163"/>
      <c r="N13" s="163"/>
      <c r="O13" s="163"/>
      <c r="P13" s="166"/>
      <c r="Q13" s="167"/>
      <c r="R13" s="168" t="s">
        <v>216</v>
      </c>
      <c r="S13" s="164"/>
      <c r="T13" s="164"/>
      <c r="U13" s="164"/>
      <c r="V13" s="164"/>
      <c r="W13" s="164"/>
      <c r="X13" s="164"/>
      <c r="Y13" s="163"/>
      <c r="Z13" s="166"/>
      <c r="AA13" s="169"/>
    </row>
    <row r="14" spans="1:31" ht="14.65" customHeight="1">
      <c r="A14" s="146" t="s">
        <v>217</v>
      </c>
      <c r="B14" s="146" t="s">
        <v>218</v>
      </c>
      <c r="D14" s="170"/>
      <c r="E14" s="164" t="s">
        <v>219</v>
      </c>
      <c r="F14" s="164"/>
      <c r="G14" s="164"/>
      <c r="H14" s="164"/>
      <c r="I14" s="164"/>
      <c r="J14" s="164"/>
      <c r="K14" s="163"/>
      <c r="L14" s="163"/>
      <c r="M14" s="163"/>
      <c r="N14" s="163"/>
      <c r="O14" s="163"/>
      <c r="P14" s="171">
        <v>439361601</v>
      </c>
      <c r="Q14" s="172"/>
      <c r="R14" s="168"/>
      <c r="S14" s="164" t="s">
        <v>220</v>
      </c>
      <c r="T14" s="164"/>
      <c r="U14" s="164"/>
      <c r="V14" s="164"/>
      <c r="W14" s="164"/>
      <c r="X14" s="164"/>
      <c r="Y14" s="163"/>
      <c r="Z14" s="171">
        <v>71217462</v>
      </c>
      <c r="AA14" s="173"/>
      <c r="AD14" s="147">
        <f>IF(AND(AD15="-",AD43="-",AD46="-"),"-",SUM(AD15,AD43,AD46))</f>
        <v>439361601236</v>
      </c>
      <c r="AE14" s="147">
        <f>IF(COUNTIF(AE15:AE19,"-")=COUNTA(AE15:AE19),"-",SUM(AE15:AE19))</f>
        <v>71217462251</v>
      </c>
    </row>
    <row r="15" spans="1:31" ht="14.65" customHeight="1">
      <c r="A15" s="146" t="s">
        <v>221</v>
      </c>
      <c r="B15" s="146" t="s">
        <v>222</v>
      </c>
      <c r="D15" s="170"/>
      <c r="E15" s="164"/>
      <c r="F15" s="164" t="s">
        <v>223</v>
      </c>
      <c r="G15" s="164"/>
      <c r="H15" s="164"/>
      <c r="I15" s="164"/>
      <c r="J15" s="164"/>
      <c r="K15" s="163"/>
      <c r="L15" s="163"/>
      <c r="M15" s="163"/>
      <c r="N15" s="163"/>
      <c r="O15" s="163"/>
      <c r="P15" s="171">
        <v>431129320</v>
      </c>
      <c r="Q15" s="172" t="s">
        <v>552</v>
      </c>
      <c r="R15" s="168"/>
      <c r="S15" s="164"/>
      <c r="T15" s="164" t="s">
        <v>224</v>
      </c>
      <c r="U15" s="164"/>
      <c r="V15" s="164"/>
      <c r="W15" s="164"/>
      <c r="X15" s="164"/>
      <c r="Y15" s="163"/>
      <c r="Z15" s="171">
        <v>58637999</v>
      </c>
      <c r="AA15" s="173"/>
      <c r="AD15" s="147">
        <f>IF(AND(AD16="-",AD32="-",COUNTIF(AD41:AD42,"-")=COUNTA(AD41:AD42)),"-",SUM(AD16,AD32,AD41:AD42))</f>
        <v>431129320282</v>
      </c>
      <c r="AE15" s="147">
        <v>58637999172</v>
      </c>
    </row>
    <row r="16" spans="1:31" ht="14.65" customHeight="1">
      <c r="A16" s="146" t="s">
        <v>225</v>
      </c>
      <c r="B16" s="146" t="s">
        <v>226</v>
      </c>
      <c r="D16" s="170"/>
      <c r="E16" s="164"/>
      <c r="F16" s="164"/>
      <c r="G16" s="164" t="s">
        <v>227</v>
      </c>
      <c r="H16" s="164"/>
      <c r="I16" s="164"/>
      <c r="J16" s="164"/>
      <c r="K16" s="163"/>
      <c r="L16" s="163"/>
      <c r="M16" s="163"/>
      <c r="N16" s="163"/>
      <c r="O16" s="163"/>
      <c r="P16" s="171">
        <v>257118012</v>
      </c>
      <c r="Q16" s="172" t="s">
        <v>552</v>
      </c>
      <c r="R16" s="168"/>
      <c r="S16" s="164"/>
      <c r="T16" s="164" t="s">
        <v>228</v>
      </c>
      <c r="U16" s="164"/>
      <c r="V16" s="164"/>
      <c r="W16" s="164"/>
      <c r="X16" s="164"/>
      <c r="Y16" s="163"/>
      <c r="Z16" s="171">
        <v>2838850</v>
      </c>
      <c r="AA16" s="173"/>
      <c r="AD16" s="147">
        <f>IF(COUNTIF(AD17:AD31,"-")=COUNTA(AD17:AD31),"-",SUM(AD17:AD31))</f>
        <v>257118011539</v>
      </c>
      <c r="AE16" s="147">
        <v>2838849897</v>
      </c>
    </row>
    <row r="17" spans="1:31" ht="14.65" customHeight="1">
      <c r="A17" s="146" t="s">
        <v>229</v>
      </c>
      <c r="B17" s="146" t="s">
        <v>230</v>
      </c>
      <c r="D17" s="170"/>
      <c r="E17" s="164"/>
      <c r="F17" s="164"/>
      <c r="G17" s="164"/>
      <c r="H17" s="164" t="s">
        <v>231</v>
      </c>
      <c r="I17" s="164"/>
      <c r="J17" s="164"/>
      <c r="K17" s="163"/>
      <c r="L17" s="163"/>
      <c r="M17" s="163"/>
      <c r="N17" s="163"/>
      <c r="O17" s="163"/>
      <c r="P17" s="171">
        <v>170301332</v>
      </c>
      <c r="Q17" s="172"/>
      <c r="R17" s="168"/>
      <c r="S17" s="164"/>
      <c r="T17" s="164" t="s">
        <v>232</v>
      </c>
      <c r="U17" s="164"/>
      <c r="V17" s="164"/>
      <c r="W17" s="164"/>
      <c r="X17" s="164"/>
      <c r="Y17" s="163"/>
      <c r="Z17" s="171">
        <v>7565755</v>
      </c>
      <c r="AA17" s="173"/>
      <c r="AD17" s="147">
        <v>170301332428</v>
      </c>
      <c r="AE17" s="147">
        <v>7565755000</v>
      </c>
    </row>
    <row r="18" spans="1:31" ht="14.65" customHeight="1">
      <c r="A18" s="146" t="s">
        <v>233</v>
      </c>
      <c r="B18" s="146" t="s">
        <v>234</v>
      </c>
      <c r="D18" s="170"/>
      <c r="E18" s="164"/>
      <c r="F18" s="164"/>
      <c r="G18" s="164"/>
      <c r="H18" s="164" t="s">
        <v>235</v>
      </c>
      <c r="I18" s="164"/>
      <c r="J18" s="164"/>
      <c r="K18" s="163"/>
      <c r="L18" s="163"/>
      <c r="M18" s="163"/>
      <c r="N18" s="163"/>
      <c r="O18" s="163"/>
      <c r="P18" s="171" t="s">
        <v>620</v>
      </c>
      <c r="Q18" s="172"/>
      <c r="R18" s="168"/>
      <c r="S18" s="164"/>
      <c r="T18" s="164" t="s">
        <v>236</v>
      </c>
      <c r="U18" s="164"/>
      <c r="V18" s="164"/>
      <c r="W18" s="164"/>
      <c r="X18" s="164"/>
      <c r="Y18" s="163"/>
      <c r="Z18" s="171">
        <v>4410</v>
      </c>
      <c r="AA18" s="173"/>
      <c r="AD18" s="147" t="s">
        <v>359</v>
      </c>
      <c r="AE18" s="147">
        <v>4409809</v>
      </c>
    </row>
    <row r="19" spans="1:31" ht="14.65" customHeight="1">
      <c r="A19" s="146" t="s">
        <v>237</v>
      </c>
      <c r="B19" s="146" t="s">
        <v>238</v>
      </c>
      <c r="D19" s="170"/>
      <c r="E19" s="164"/>
      <c r="F19" s="164"/>
      <c r="G19" s="164"/>
      <c r="H19" s="164" t="s">
        <v>239</v>
      </c>
      <c r="I19" s="164"/>
      <c r="J19" s="164"/>
      <c r="K19" s="163"/>
      <c r="L19" s="163"/>
      <c r="M19" s="163"/>
      <c r="N19" s="163"/>
      <c r="O19" s="163"/>
      <c r="P19" s="171">
        <v>179711396</v>
      </c>
      <c r="Q19" s="172"/>
      <c r="R19" s="168"/>
      <c r="S19" s="164"/>
      <c r="T19" s="164" t="s">
        <v>240</v>
      </c>
      <c r="U19" s="164"/>
      <c r="V19" s="164"/>
      <c r="W19" s="164"/>
      <c r="X19" s="164"/>
      <c r="Y19" s="163"/>
      <c r="Z19" s="171">
        <v>2170448</v>
      </c>
      <c r="AA19" s="173"/>
      <c r="AD19" s="147">
        <v>179711396100</v>
      </c>
      <c r="AE19" s="147">
        <v>2170448373</v>
      </c>
    </row>
    <row r="20" spans="1:31" ht="14.65" customHeight="1">
      <c r="A20" s="146" t="s">
        <v>241</v>
      </c>
      <c r="B20" s="146" t="s">
        <v>242</v>
      </c>
      <c r="D20" s="170"/>
      <c r="E20" s="164"/>
      <c r="F20" s="164"/>
      <c r="G20" s="164"/>
      <c r="H20" s="164" t="s">
        <v>243</v>
      </c>
      <c r="I20" s="164"/>
      <c r="J20" s="164"/>
      <c r="K20" s="163"/>
      <c r="L20" s="163"/>
      <c r="M20" s="163"/>
      <c r="N20" s="163"/>
      <c r="O20" s="163"/>
      <c r="P20" s="171">
        <v>-106767208</v>
      </c>
      <c r="Q20" s="172"/>
      <c r="R20" s="168"/>
      <c r="S20" s="164" t="s">
        <v>244</v>
      </c>
      <c r="T20" s="164"/>
      <c r="U20" s="164"/>
      <c r="V20" s="164"/>
      <c r="W20" s="164"/>
      <c r="X20" s="164"/>
      <c r="Y20" s="163"/>
      <c r="Z20" s="171">
        <v>9919949</v>
      </c>
      <c r="AA20" s="173"/>
      <c r="AD20" s="147">
        <v>-106767207782</v>
      </c>
      <c r="AE20" s="147">
        <f>IF(COUNTIF(AE21:AE28,"-")=COUNTA(AE21:AE28),"-",SUM(AE21:AE28))</f>
        <v>9919948581</v>
      </c>
    </row>
    <row r="21" spans="1:31" ht="14.65" customHeight="1">
      <c r="A21" s="146" t="s">
        <v>245</v>
      </c>
      <c r="B21" s="146" t="s">
        <v>246</v>
      </c>
      <c r="D21" s="170"/>
      <c r="E21" s="164"/>
      <c r="F21" s="164"/>
      <c r="G21" s="164"/>
      <c r="H21" s="164" t="s">
        <v>247</v>
      </c>
      <c r="I21" s="164"/>
      <c r="J21" s="164"/>
      <c r="K21" s="163"/>
      <c r="L21" s="163"/>
      <c r="M21" s="163"/>
      <c r="N21" s="163"/>
      <c r="O21" s="163"/>
      <c r="P21" s="171">
        <v>18595045</v>
      </c>
      <c r="Q21" s="172"/>
      <c r="R21" s="168"/>
      <c r="S21" s="164"/>
      <c r="T21" s="164" t="s">
        <v>248</v>
      </c>
      <c r="U21" s="164"/>
      <c r="V21" s="164"/>
      <c r="W21" s="164"/>
      <c r="X21" s="164"/>
      <c r="Y21" s="163"/>
      <c r="Z21" s="171">
        <v>6644252</v>
      </c>
      <c r="AA21" s="173"/>
      <c r="AD21" s="147">
        <v>18595044999</v>
      </c>
      <c r="AE21" s="147">
        <v>6644252459</v>
      </c>
    </row>
    <row r="22" spans="1:31" ht="14.65" customHeight="1">
      <c r="A22" s="146" t="s">
        <v>249</v>
      </c>
      <c r="B22" s="146" t="s">
        <v>250</v>
      </c>
      <c r="D22" s="170"/>
      <c r="E22" s="164"/>
      <c r="F22" s="164"/>
      <c r="G22" s="164"/>
      <c r="H22" s="164" t="s">
        <v>251</v>
      </c>
      <c r="I22" s="164"/>
      <c r="J22" s="164"/>
      <c r="K22" s="163"/>
      <c r="L22" s="163"/>
      <c r="M22" s="163"/>
      <c r="N22" s="163"/>
      <c r="O22" s="163"/>
      <c r="P22" s="171">
        <v>-10460621</v>
      </c>
      <c r="Q22" s="172"/>
      <c r="R22" s="168"/>
      <c r="S22" s="164"/>
      <c r="T22" s="164" t="s">
        <v>252</v>
      </c>
      <c r="U22" s="164"/>
      <c r="V22" s="164"/>
      <c r="W22" s="164"/>
      <c r="X22" s="164"/>
      <c r="Y22" s="163"/>
      <c r="Z22" s="171">
        <v>176371</v>
      </c>
      <c r="AA22" s="173"/>
      <c r="AD22" s="147">
        <v>-10460621026</v>
      </c>
      <c r="AE22" s="147">
        <v>176370674</v>
      </c>
    </row>
    <row r="23" spans="1:31" ht="14.65" customHeight="1">
      <c r="A23" s="146" t="s">
        <v>253</v>
      </c>
      <c r="B23" s="146" t="s">
        <v>254</v>
      </c>
      <c r="D23" s="170"/>
      <c r="E23" s="164"/>
      <c r="F23" s="164"/>
      <c r="G23" s="164"/>
      <c r="H23" s="164" t="s">
        <v>255</v>
      </c>
      <c r="I23" s="174"/>
      <c r="J23" s="174"/>
      <c r="K23" s="175"/>
      <c r="L23" s="175"/>
      <c r="M23" s="175"/>
      <c r="N23" s="175"/>
      <c r="O23" s="175"/>
      <c r="P23" s="171" t="s">
        <v>620</v>
      </c>
      <c r="Q23" s="172"/>
      <c r="R23" s="168"/>
      <c r="S23" s="164"/>
      <c r="T23" s="164" t="s">
        <v>256</v>
      </c>
      <c r="U23" s="164"/>
      <c r="V23" s="164"/>
      <c r="W23" s="164"/>
      <c r="X23" s="164"/>
      <c r="Y23" s="163"/>
      <c r="Z23" s="171" t="s">
        <v>620</v>
      </c>
      <c r="AA23" s="173"/>
      <c r="AD23" s="147" t="s">
        <v>359</v>
      </c>
      <c r="AE23" s="147" t="s">
        <v>359</v>
      </c>
    </row>
    <row r="24" spans="1:31" ht="14.65" customHeight="1">
      <c r="A24" s="146" t="s">
        <v>257</v>
      </c>
      <c r="B24" s="146" t="s">
        <v>258</v>
      </c>
      <c r="D24" s="170"/>
      <c r="E24" s="164"/>
      <c r="F24" s="164"/>
      <c r="G24" s="164"/>
      <c r="H24" s="164" t="s">
        <v>259</v>
      </c>
      <c r="I24" s="174"/>
      <c r="J24" s="174"/>
      <c r="K24" s="175"/>
      <c r="L24" s="175"/>
      <c r="M24" s="175"/>
      <c r="N24" s="175"/>
      <c r="O24" s="175"/>
      <c r="P24" s="171" t="s">
        <v>620</v>
      </c>
      <c r="Q24" s="172"/>
      <c r="R24" s="176"/>
      <c r="S24" s="164"/>
      <c r="T24" s="164" t="s">
        <v>260</v>
      </c>
      <c r="U24" s="164"/>
      <c r="V24" s="164"/>
      <c r="W24" s="164"/>
      <c r="X24" s="164"/>
      <c r="Y24" s="163"/>
      <c r="Z24" s="171">
        <v>178332</v>
      </c>
      <c r="AA24" s="173"/>
      <c r="AD24" s="147" t="s">
        <v>359</v>
      </c>
      <c r="AE24" s="147">
        <v>178332000</v>
      </c>
    </row>
    <row r="25" spans="1:31" ht="14.65" customHeight="1">
      <c r="A25" s="146" t="s">
        <v>261</v>
      </c>
      <c r="B25" s="146" t="s">
        <v>262</v>
      </c>
      <c r="D25" s="170"/>
      <c r="E25" s="164"/>
      <c r="F25" s="164"/>
      <c r="G25" s="164"/>
      <c r="H25" s="164" t="s">
        <v>263</v>
      </c>
      <c r="I25" s="174"/>
      <c r="J25" s="174"/>
      <c r="K25" s="175"/>
      <c r="L25" s="175"/>
      <c r="M25" s="175"/>
      <c r="N25" s="175"/>
      <c r="O25" s="175"/>
      <c r="P25" s="171" t="s">
        <v>620</v>
      </c>
      <c r="Q25" s="172"/>
      <c r="R25" s="176"/>
      <c r="S25" s="164"/>
      <c r="T25" s="164" t="s">
        <v>264</v>
      </c>
      <c r="U25" s="164"/>
      <c r="V25" s="164"/>
      <c r="W25" s="164"/>
      <c r="X25" s="164"/>
      <c r="Y25" s="163"/>
      <c r="Z25" s="171" t="s">
        <v>620</v>
      </c>
      <c r="AA25" s="173"/>
      <c r="AD25" s="147" t="s">
        <v>359</v>
      </c>
      <c r="AE25" s="147" t="s">
        <v>359</v>
      </c>
    </row>
    <row r="26" spans="1:31" ht="14.65" customHeight="1">
      <c r="A26" s="146" t="s">
        <v>265</v>
      </c>
      <c r="B26" s="146" t="s">
        <v>266</v>
      </c>
      <c r="D26" s="170"/>
      <c r="E26" s="164"/>
      <c r="F26" s="164"/>
      <c r="G26" s="164"/>
      <c r="H26" s="164" t="s">
        <v>267</v>
      </c>
      <c r="I26" s="174"/>
      <c r="J26" s="174"/>
      <c r="K26" s="175"/>
      <c r="L26" s="175"/>
      <c r="M26" s="175"/>
      <c r="N26" s="175"/>
      <c r="O26" s="175"/>
      <c r="P26" s="171" t="s">
        <v>620</v>
      </c>
      <c r="Q26" s="172"/>
      <c r="R26" s="168"/>
      <c r="S26" s="164"/>
      <c r="T26" s="164" t="s">
        <v>268</v>
      </c>
      <c r="U26" s="164"/>
      <c r="V26" s="164"/>
      <c r="W26" s="164"/>
      <c r="X26" s="164"/>
      <c r="Y26" s="163"/>
      <c r="Z26" s="171">
        <v>1033588</v>
      </c>
      <c r="AA26" s="173"/>
      <c r="AD26" s="147" t="s">
        <v>359</v>
      </c>
      <c r="AE26" s="147">
        <v>1033587937</v>
      </c>
    </row>
    <row r="27" spans="1:31" ht="14.65" customHeight="1">
      <c r="A27" s="146" t="s">
        <v>269</v>
      </c>
      <c r="B27" s="146" t="s">
        <v>270</v>
      </c>
      <c r="D27" s="170"/>
      <c r="E27" s="164"/>
      <c r="F27" s="164"/>
      <c r="G27" s="164"/>
      <c r="H27" s="164" t="s">
        <v>271</v>
      </c>
      <c r="I27" s="174"/>
      <c r="J27" s="174"/>
      <c r="K27" s="175"/>
      <c r="L27" s="175"/>
      <c r="M27" s="175"/>
      <c r="N27" s="175"/>
      <c r="O27" s="175"/>
      <c r="P27" s="171" t="s">
        <v>620</v>
      </c>
      <c r="Q27" s="172"/>
      <c r="R27" s="168"/>
      <c r="S27" s="164"/>
      <c r="T27" s="164" t="s">
        <v>272</v>
      </c>
      <c r="U27" s="164"/>
      <c r="V27" s="164"/>
      <c r="W27" s="164"/>
      <c r="X27" s="164"/>
      <c r="Y27" s="163"/>
      <c r="Z27" s="171">
        <v>1442478</v>
      </c>
      <c r="AA27" s="173"/>
      <c r="AD27" s="147" t="s">
        <v>359</v>
      </c>
      <c r="AE27" s="147">
        <v>1442477850</v>
      </c>
    </row>
    <row r="28" spans="1:31" ht="14.65" customHeight="1">
      <c r="A28" s="146" t="s">
        <v>273</v>
      </c>
      <c r="B28" s="146" t="s">
        <v>274</v>
      </c>
      <c r="D28" s="170"/>
      <c r="E28" s="164"/>
      <c r="F28" s="164"/>
      <c r="G28" s="164"/>
      <c r="H28" s="164" t="s">
        <v>275</v>
      </c>
      <c r="I28" s="174"/>
      <c r="J28" s="174"/>
      <c r="K28" s="175"/>
      <c r="L28" s="175"/>
      <c r="M28" s="175"/>
      <c r="N28" s="175"/>
      <c r="O28" s="175"/>
      <c r="P28" s="171" t="s">
        <v>620</v>
      </c>
      <c r="Q28" s="172"/>
      <c r="R28" s="168"/>
      <c r="S28" s="164"/>
      <c r="T28" s="164" t="s">
        <v>240</v>
      </c>
      <c r="U28" s="164"/>
      <c r="V28" s="164"/>
      <c r="W28" s="164"/>
      <c r="X28" s="164"/>
      <c r="Y28" s="163"/>
      <c r="Z28" s="171">
        <v>444928</v>
      </c>
      <c r="AA28" s="173"/>
      <c r="AD28" s="147" t="s">
        <v>359</v>
      </c>
      <c r="AE28" s="147">
        <v>444927661</v>
      </c>
    </row>
    <row r="29" spans="1:31" ht="14.65" customHeight="1">
      <c r="A29" s="146" t="s">
        <v>276</v>
      </c>
      <c r="B29" s="146" t="s">
        <v>277</v>
      </c>
      <c r="D29" s="170"/>
      <c r="E29" s="164"/>
      <c r="F29" s="164"/>
      <c r="G29" s="164"/>
      <c r="H29" s="164" t="s">
        <v>240</v>
      </c>
      <c r="I29" s="164"/>
      <c r="J29" s="164"/>
      <c r="K29" s="163"/>
      <c r="L29" s="163"/>
      <c r="M29" s="163"/>
      <c r="N29" s="163"/>
      <c r="O29" s="163"/>
      <c r="P29" s="171" t="s">
        <v>620</v>
      </c>
      <c r="Q29" s="172"/>
      <c r="R29" s="452" t="s">
        <v>278</v>
      </c>
      <c r="S29" s="453"/>
      <c r="T29" s="453"/>
      <c r="U29" s="453"/>
      <c r="V29" s="453"/>
      <c r="W29" s="453"/>
      <c r="X29" s="453"/>
      <c r="Y29" s="453"/>
      <c r="Z29" s="177">
        <v>81137411</v>
      </c>
      <c r="AA29" s="178"/>
      <c r="AD29" s="147" t="s">
        <v>359</v>
      </c>
      <c r="AE29" s="147">
        <f>IF(AND(AE14="-",AE20="-"),"-",SUM(AE14,AE20))</f>
        <v>81137410832</v>
      </c>
    </row>
    <row r="30" spans="1:31" ht="14.65" customHeight="1">
      <c r="A30" s="146" t="s">
        <v>279</v>
      </c>
      <c r="D30" s="170"/>
      <c r="E30" s="164"/>
      <c r="F30" s="164"/>
      <c r="G30" s="164"/>
      <c r="H30" s="164" t="s">
        <v>280</v>
      </c>
      <c r="I30" s="164"/>
      <c r="J30" s="164"/>
      <c r="K30" s="163"/>
      <c r="L30" s="163"/>
      <c r="M30" s="163"/>
      <c r="N30" s="163"/>
      <c r="O30" s="163"/>
      <c r="P30" s="171" t="s">
        <v>620</v>
      </c>
      <c r="Q30" s="172"/>
      <c r="R30" s="168" t="s">
        <v>281</v>
      </c>
      <c r="S30" s="384"/>
      <c r="T30" s="384"/>
      <c r="U30" s="384"/>
      <c r="V30" s="384"/>
      <c r="W30" s="384"/>
      <c r="X30" s="384"/>
      <c r="Y30" s="384"/>
      <c r="Z30" s="179"/>
      <c r="AA30" s="180"/>
      <c r="AD30" s="147" t="s">
        <v>359</v>
      </c>
    </row>
    <row r="31" spans="1:31" ht="14.65" customHeight="1">
      <c r="A31" s="146" t="s">
        <v>282</v>
      </c>
      <c r="B31" s="146" t="s">
        <v>283</v>
      </c>
      <c r="D31" s="170"/>
      <c r="E31" s="164"/>
      <c r="F31" s="164"/>
      <c r="G31" s="164"/>
      <c r="H31" s="164" t="s">
        <v>284</v>
      </c>
      <c r="I31" s="164"/>
      <c r="J31" s="164"/>
      <c r="K31" s="163"/>
      <c r="L31" s="163"/>
      <c r="M31" s="163"/>
      <c r="N31" s="163"/>
      <c r="O31" s="163"/>
      <c r="P31" s="171">
        <v>5738067</v>
      </c>
      <c r="Q31" s="172"/>
      <c r="R31" s="168"/>
      <c r="S31" s="164" t="s">
        <v>285</v>
      </c>
      <c r="T31" s="164"/>
      <c r="U31" s="164"/>
      <c r="V31" s="164"/>
      <c r="W31" s="164"/>
      <c r="X31" s="164"/>
      <c r="Y31" s="163"/>
      <c r="Z31" s="171">
        <v>443532005</v>
      </c>
      <c r="AA31" s="173"/>
      <c r="AD31" s="147">
        <v>5738066820</v>
      </c>
      <c r="AE31" s="147">
        <v>443532004919</v>
      </c>
    </row>
    <row r="32" spans="1:31" ht="14.65" customHeight="1">
      <c r="A32" s="146" t="s">
        <v>286</v>
      </c>
      <c r="B32" s="146" t="s">
        <v>287</v>
      </c>
      <c r="D32" s="170"/>
      <c r="E32" s="164"/>
      <c r="F32" s="164"/>
      <c r="G32" s="164" t="s">
        <v>288</v>
      </c>
      <c r="H32" s="164"/>
      <c r="I32" s="164"/>
      <c r="J32" s="164"/>
      <c r="K32" s="163"/>
      <c r="L32" s="163"/>
      <c r="M32" s="163"/>
      <c r="N32" s="163"/>
      <c r="O32" s="163"/>
      <c r="P32" s="171">
        <v>173034584</v>
      </c>
      <c r="Q32" s="172"/>
      <c r="R32" s="168"/>
      <c r="S32" s="163" t="s">
        <v>289</v>
      </c>
      <c r="T32" s="164"/>
      <c r="U32" s="164"/>
      <c r="V32" s="164"/>
      <c r="W32" s="164"/>
      <c r="X32" s="164"/>
      <c r="Y32" s="163"/>
      <c r="Z32" s="171">
        <v>-70872079</v>
      </c>
      <c r="AA32" s="173"/>
      <c r="AD32" s="147">
        <f>IF(COUNTIF(AD33:AD40,"-")=COUNTA(AD33:AD40),"-",SUM(AD33:AD40))</f>
        <v>173034584005</v>
      </c>
      <c r="AE32" s="147">
        <v>-70872078774</v>
      </c>
    </row>
    <row r="33" spans="1:30" ht="14.65" customHeight="1">
      <c r="A33" s="146" t="s">
        <v>290</v>
      </c>
      <c r="D33" s="170"/>
      <c r="E33" s="164"/>
      <c r="F33" s="164"/>
      <c r="G33" s="164"/>
      <c r="H33" s="164" t="s">
        <v>231</v>
      </c>
      <c r="I33" s="164"/>
      <c r="J33" s="164"/>
      <c r="K33" s="163"/>
      <c r="L33" s="163"/>
      <c r="M33" s="163"/>
      <c r="N33" s="163"/>
      <c r="O33" s="163"/>
      <c r="P33" s="171">
        <v>83799328</v>
      </c>
      <c r="Q33" s="172"/>
      <c r="R33" s="181"/>
      <c r="S33" s="164"/>
      <c r="T33" s="164"/>
      <c r="U33" s="164"/>
      <c r="V33" s="164"/>
      <c r="W33" s="164"/>
      <c r="X33" s="164"/>
      <c r="Y33" s="163"/>
      <c r="Z33" s="171"/>
      <c r="AA33" s="182"/>
      <c r="AD33" s="147">
        <v>83799328419</v>
      </c>
    </row>
    <row r="34" spans="1:30" ht="14.65" customHeight="1">
      <c r="A34" s="146" t="s">
        <v>291</v>
      </c>
      <c r="D34" s="170"/>
      <c r="E34" s="164"/>
      <c r="F34" s="164"/>
      <c r="G34" s="164"/>
      <c r="H34" s="164" t="s">
        <v>239</v>
      </c>
      <c r="I34" s="164"/>
      <c r="J34" s="164"/>
      <c r="K34" s="163"/>
      <c r="L34" s="163"/>
      <c r="M34" s="163"/>
      <c r="N34" s="163"/>
      <c r="O34" s="163"/>
      <c r="P34" s="171">
        <v>132977</v>
      </c>
      <c r="Q34" s="172"/>
      <c r="R34" s="454"/>
      <c r="S34" s="455"/>
      <c r="T34" s="455"/>
      <c r="U34" s="455"/>
      <c r="V34" s="455"/>
      <c r="W34" s="455"/>
      <c r="X34" s="455"/>
      <c r="Y34" s="455"/>
      <c r="Z34" s="171"/>
      <c r="AA34" s="173"/>
      <c r="AD34" s="147">
        <v>132976600</v>
      </c>
    </row>
    <row r="35" spans="1:30" ht="14.65" customHeight="1">
      <c r="A35" s="146" t="s">
        <v>292</v>
      </c>
      <c r="D35" s="170"/>
      <c r="E35" s="164"/>
      <c r="F35" s="164"/>
      <c r="G35" s="164"/>
      <c r="H35" s="164" t="s">
        <v>243</v>
      </c>
      <c r="I35" s="164"/>
      <c r="J35" s="164"/>
      <c r="K35" s="163"/>
      <c r="L35" s="163"/>
      <c r="M35" s="163"/>
      <c r="N35" s="163"/>
      <c r="O35" s="163"/>
      <c r="P35" s="171">
        <v>-121512</v>
      </c>
      <c r="Q35" s="172"/>
      <c r="R35" s="168"/>
      <c r="S35" s="384"/>
      <c r="T35" s="384"/>
      <c r="U35" s="384"/>
      <c r="V35" s="384"/>
      <c r="W35" s="384"/>
      <c r="X35" s="384"/>
      <c r="Y35" s="384"/>
      <c r="Z35" s="179"/>
      <c r="AA35" s="183"/>
      <c r="AD35" s="147">
        <v>-121512424</v>
      </c>
    </row>
    <row r="36" spans="1:30" ht="14.65" customHeight="1">
      <c r="A36" s="146" t="s">
        <v>293</v>
      </c>
      <c r="D36" s="170"/>
      <c r="E36" s="164"/>
      <c r="F36" s="164"/>
      <c r="G36" s="164"/>
      <c r="H36" s="164" t="s">
        <v>247</v>
      </c>
      <c r="I36" s="164"/>
      <c r="J36" s="164"/>
      <c r="K36" s="163"/>
      <c r="L36" s="163"/>
      <c r="M36" s="163"/>
      <c r="N36" s="163"/>
      <c r="O36" s="163"/>
      <c r="P36" s="171">
        <v>167160216</v>
      </c>
      <c r="Q36" s="172"/>
      <c r="R36" s="168"/>
      <c r="S36" s="164"/>
      <c r="T36" s="164"/>
      <c r="U36" s="164"/>
      <c r="V36" s="164"/>
      <c r="W36" s="164"/>
      <c r="X36" s="164"/>
      <c r="Y36" s="163"/>
      <c r="Z36" s="171"/>
      <c r="AA36" s="182"/>
      <c r="AD36" s="147">
        <v>167160216458</v>
      </c>
    </row>
    <row r="37" spans="1:30" ht="14.65" customHeight="1">
      <c r="A37" s="146" t="s">
        <v>294</v>
      </c>
      <c r="D37" s="170"/>
      <c r="E37" s="164"/>
      <c r="F37" s="164"/>
      <c r="G37" s="164"/>
      <c r="H37" s="164" t="s">
        <v>251</v>
      </c>
      <c r="I37" s="164"/>
      <c r="J37" s="164"/>
      <c r="K37" s="163"/>
      <c r="L37" s="163"/>
      <c r="M37" s="163"/>
      <c r="N37" s="163"/>
      <c r="O37" s="163"/>
      <c r="P37" s="171">
        <v>-78622128</v>
      </c>
      <c r="Q37" s="172"/>
      <c r="R37" s="184"/>
      <c r="S37" s="163"/>
      <c r="T37" s="163"/>
      <c r="U37" s="163"/>
      <c r="V37" s="163"/>
      <c r="W37" s="163"/>
      <c r="X37" s="163"/>
      <c r="Y37" s="185"/>
      <c r="Z37" s="171"/>
      <c r="AA37" s="182"/>
      <c r="AD37" s="147">
        <v>-78622127713</v>
      </c>
    </row>
    <row r="38" spans="1:30" ht="14.65" customHeight="1">
      <c r="A38" s="146" t="s">
        <v>295</v>
      </c>
      <c r="D38" s="170"/>
      <c r="E38" s="164"/>
      <c r="F38" s="164"/>
      <c r="G38" s="164"/>
      <c r="H38" s="164" t="s">
        <v>240</v>
      </c>
      <c r="I38" s="164"/>
      <c r="J38" s="164"/>
      <c r="K38" s="163"/>
      <c r="L38" s="163"/>
      <c r="M38" s="163"/>
      <c r="N38" s="163"/>
      <c r="O38" s="163"/>
      <c r="P38" s="171" t="s">
        <v>620</v>
      </c>
      <c r="Q38" s="172"/>
      <c r="R38" s="176"/>
      <c r="S38" s="163"/>
      <c r="T38" s="163"/>
      <c r="U38" s="163"/>
      <c r="V38" s="163"/>
      <c r="W38" s="163"/>
      <c r="X38" s="163"/>
      <c r="Y38" s="163"/>
      <c r="Z38" s="171"/>
      <c r="AA38" s="182"/>
      <c r="AD38" s="147" t="s">
        <v>359</v>
      </c>
    </row>
    <row r="39" spans="1:30" ht="14.65" customHeight="1">
      <c r="A39" s="146" t="s">
        <v>296</v>
      </c>
      <c r="D39" s="170"/>
      <c r="E39" s="164"/>
      <c r="F39" s="164"/>
      <c r="G39" s="164"/>
      <c r="H39" s="164" t="s">
        <v>280</v>
      </c>
      <c r="I39" s="164"/>
      <c r="J39" s="164"/>
      <c r="K39" s="163"/>
      <c r="L39" s="163"/>
      <c r="M39" s="163"/>
      <c r="N39" s="163"/>
      <c r="O39" s="163"/>
      <c r="P39" s="171" t="s">
        <v>620</v>
      </c>
      <c r="Q39" s="172"/>
      <c r="R39" s="186"/>
      <c r="S39" s="187"/>
      <c r="T39" s="187"/>
      <c r="U39" s="187"/>
      <c r="V39" s="187"/>
      <c r="W39" s="187"/>
      <c r="X39" s="187"/>
      <c r="Y39" s="187"/>
      <c r="Z39" s="166"/>
      <c r="AA39" s="188"/>
      <c r="AD39" s="147" t="s">
        <v>359</v>
      </c>
    </row>
    <row r="40" spans="1:30" ht="14.65" customHeight="1">
      <c r="A40" s="146" t="s">
        <v>297</v>
      </c>
      <c r="D40" s="170"/>
      <c r="E40" s="164"/>
      <c r="F40" s="164"/>
      <c r="G40" s="164"/>
      <c r="H40" s="164" t="s">
        <v>284</v>
      </c>
      <c r="I40" s="164"/>
      <c r="J40" s="164"/>
      <c r="K40" s="163"/>
      <c r="L40" s="163"/>
      <c r="M40" s="163"/>
      <c r="N40" s="163"/>
      <c r="O40" s="163"/>
      <c r="P40" s="171">
        <v>685703</v>
      </c>
      <c r="Q40" s="172"/>
      <c r="R40" s="186"/>
      <c r="S40" s="187"/>
      <c r="T40" s="187"/>
      <c r="U40" s="187"/>
      <c r="V40" s="187"/>
      <c r="W40" s="187"/>
      <c r="X40" s="187"/>
      <c r="Y40" s="187"/>
      <c r="Z40" s="166"/>
      <c r="AA40" s="188"/>
      <c r="AD40" s="147">
        <v>685702665</v>
      </c>
    </row>
    <row r="41" spans="1:30" ht="14.65" customHeight="1">
      <c r="A41" s="146" t="s">
        <v>298</v>
      </c>
      <c r="D41" s="170"/>
      <c r="E41" s="164"/>
      <c r="F41" s="164"/>
      <c r="G41" s="164" t="s">
        <v>299</v>
      </c>
      <c r="H41" s="174"/>
      <c r="I41" s="174"/>
      <c r="J41" s="174"/>
      <c r="K41" s="175"/>
      <c r="L41" s="175"/>
      <c r="M41" s="175"/>
      <c r="N41" s="175"/>
      <c r="O41" s="175"/>
      <c r="P41" s="171">
        <v>3707005</v>
      </c>
      <c r="Q41" s="172"/>
      <c r="R41" s="186"/>
      <c r="S41" s="187"/>
      <c r="T41" s="187"/>
      <c r="U41" s="187"/>
      <c r="V41" s="187"/>
      <c r="W41" s="187"/>
      <c r="X41" s="187"/>
      <c r="Y41" s="187"/>
      <c r="Z41" s="166"/>
      <c r="AA41" s="188"/>
      <c r="AD41" s="147">
        <v>3707005442</v>
      </c>
    </row>
    <row r="42" spans="1:30" ht="14.65" customHeight="1">
      <c r="A42" s="146" t="s">
        <v>300</v>
      </c>
      <c r="D42" s="170"/>
      <c r="E42" s="164"/>
      <c r="F42" s="164"/>
      <c r="G42" s="164" t="s">
        <v>301</v>
      </c>
      <c r="H42" s="174"/>
      <c r="I42" s="174"/>
      <c r="J42" s="174"/>
      <c r="K42" s="175"/>
      <c r="L42" s="175"/>
      <c r="M42" s="175"/>
      <c r="N42" s="175"/>
      <c r="O42" s="175"/>
      <c r="P42" s="171">
        <v>-2730281</v>
      </c>
      <c r="Q42" s="172"/>
      <c r="R42" s="186"/>
      <c r="S42" s="187"/>
      <c r="T42" s="187"/>
      <c r="U42" s="187"/>
      <c r="V42" s="187"/>
      <c r="W42" s="187"/>
      <c r="X42" s="187"/>
      <c r="Y42" s="187"/>
      <c r="Z42" s="166"/>
      <c r="AA42" s="188"/>
      <c r="AD42" s="147">
        <v>-2730280704</v>
      </c>
    </row>
    <row r="43" spans="1:30" ht="14.65" customHeight="1">
      <c r="A43" s="146" t="s">
        <v>302</v>
      </c>
      <c r="D43" s="170"/>
      <c r="E43" s="164"/>
      <c r="F43" s="164" t="s">
        <v>303</v>
      </c>
      <c r="G43" s="164"/>
      <c r="H43" s="174"/>
      <c r="I43" s="174"/>
      <c r="J43" s="174"/>
      <c r="K43" s="175"/>
      <c r="L43" s="175"/>
      <c r="M43" s="175"/>
      <c r="N43" s="175"/>
      <c r="O43" s="175"/>
      <c r="P43" s="171">
        <v>463542</v>
      </c>
      <c r="Q43" s="172"/>
      <c r="R43" s="186"/>
      <c r="S43" s="187"/>
      <c r="T43" s="187"/>
      <c r="U43" s="187"/>
      <c r="V43" s="187"/>
      <c r="W43" s="187"/>
      <c r="X43" s="187"/>
      <c r="Y43" s="187"/>
      <c r="Z43" s="166"/>
      <c r="AA43" s="188"/>
      <c r="AD43" s="147">
        <f>IF(COUNTIF(AD44:AD45,"-")=COUNTA(AD44:AD45),"-",SUM(AD44:AD45))</f>
        <v>463541810</v>
      </c>
    </row>
    <row r="44" spans="1:30" ht="14.65" customHeight="1">
      <c r="A44" s="146" t="s">
        <v>304</v>
      </c>
      <c r="D44" s="170"/>
      <c r="E44" s="164"/>
      <c r="F44" s="164"/>
      <c r="G44" s="164" t="s">
        <v>305</v>
      </c>
      <c r="H44" s="164"/>
      <c r="I44" s="164"/>
      <c r="J44" s="164"/>
      <c r="K44" s="163"/>
      <c r="L44" s="163"/>
      <c r="M44" s="163"/>
      <c r="N44" s="163"/>
      <c r="O44" s="163"/>
      <c r="P44" s="171">
        <v>463542</v>
      </c>
      <c r="Q44" s="172"/>
      <c r="R44" s="186"/>
      <c r="S44" s="187"/>
      <c r="T44" s="187"/>
      <c r="U44" s="187"/>
      <c r="V44" s="187"/>
      <c r="W44" s="187"/>
      <c r="X44" s="187"/>
      <c r="Y44" s="187"/>
      <c r="Z44" s="166"/>
      <c r="AA44" s="188"/>
      <c r="AD44" s="147">
        <v>463541810</v>
      </c>
    </row>
    <row r="45" spans="1:30" ht="14.65" customHeight="1">
      <c r="A45" s="146" t="s">
        <v>306</v>
      </c>
      <c r="D45" s="170"/>
      <c r="E45" s="164"/>
      <c r="F45" s="164"/>
      <c r="G45" s="164" t="s">
        <v>240</v>
      </c>
      <c r="H45" s="164"/>
      <c r="I45" s="164"/>
      <c r="J45" s="164"/>
      <c r="K45" s="163"/>
      <c r="L45" s="163"/>
      <c r="M45" s="163"/>
      <c r="N45" s="163"/>
      <c r="O45" s="163"/>
      <c r="P45" s="171" t="s">
        <v>620</v>
      </c>
      <c r="Q45" s="172"/>
      <c r="R45" s="186"/>
      <c r="S45" s="187"/>
      <c r="T45" s="187"/>
      <c r="U45" s="187"/>
      <c r="V45" s="187"/>
      <c r="W45" s="187"/>
      <c r="X45" s="187"/>
      <c r="Y45" s="187"/>
      <c r="Z45" s="166"/>
      <c r="AA45" s="188"/>
      <c r="AD45" s="147" t="s">
        <v>359</v>
      </c>
    </row>
    <row r="46" spans="1:30" ht="14.65" customHeight="1">
      <c r="A46" s="146" t="s">
        <v>307</v>
      </c>
      <c r="D46" s="170"/>
      <c r="E46" s="164"/>
      <c r="F46" s="164" t="s">
        <v>308</v>
      </c>
      <c r="G46" s="164"/>
      <c r="H46" s="164"/>
      <c r="I46" s="164"/>
      <c r="J46" s="164"/>
      <c r="K46" s="164"/>
      <c r="L46" s="163"/>
      <c r="M46" s="163"/>
      <c r="N46" s="163"/>
      <c r="O46" s="163"/>
      <c r="P46" s="171">
        <v>7768739</v>
      </c>
      <c r="Q46" s="172" t="s">
        <v>552</v>
      </c>
      <c r="R46" s="186"/>
      <c r="S46" s="187"/>
      <c r="T46" s="187"/>
      <c r="U46" s="187"/>
      <c r="V46" s="187"/>
      <c r="W46" s="187"/>
      <c r="X46" s="187"/>
      <c r="Y46" s="187"/>
      <c r="Z46" s="166"/>
      <c r="AA46" s="188"/>
      <c r="AD46" s="147">
        <f>IF(COUNTIF(AD47:AD58,"-")=COUNTA(AD47:AD58),"-",SUM(AD47,AD51:AD54,AD57:AD58))</f>
        <v>7768739144</v>
      </c>
    </row>
    <row r="47" spans="1:30" ht="14.65" customHeight="1">
      <c r="A47" s="146" t="s">
        <v>309</v>
      </c>
      <c r="D47" s="170"/>
      <c r="E47" s="164"/>
      <c r="F47" s="164"/>
      <c r="G47" s="164" t="s">
        <v>310</v>
      </c>
      <c r="H47" s="164"/>
      <c r="I47" s="164"/>
      <c r="J47" s="164"/>
      <c r="K47" s="164"/>
      <c r="L47" s="163"/>
      <c r="M47" s="163"/>
      <c r="N47" s="163"/>
      <c r="O47" s="163"/>
      <c r="P47" s="171">
        <v>1644090</v>
      </c>
      <c r="Q47" s="172"/>
      <c r="R47" s="186"/>
      <c r="S47" s="187"/>
      <c r="T47" s="187"/>
      <c r="U47" s="187"/>
      <c r="V47" s="187"/>
      <c r="W47" s="187"/>
      <c r="X47" s="187"/>
      <c r="Y47" s="187"/>
      <c r="Z47" s="166"/>
      <c r="AA47" s="188"/>
      <c r="AD47" s="147">
        <f>IF(COUNTIF(AD48:AD50,"-")=COUNTA(AD48:AD50),"-",SUM(AD48:AD50))</f>
        <v>1644090000</v>
      </c>
    </row>
    <row r="48" spans="1:30" ht="14.65" customHeight="1">
      <c r="A48" s="146" t="s">
        <v>311</v>
      </c>
      <c r="D48" s="170"/>
      <c r="E48" s="164"/>
      <c r="F48" s="164"/>
      <c r="G48" s="164"/>
      <c r="H48" s="164" t="s">
        <v>312</v>
      </c>
      <c r="I48" s="164"/>
      <c r="J48" s="164"/>
      <c r="K48" s="164"/>
      <c r="L48" s="163"/>
      <c r="M48" s="163"/>
      <c r="N48" s="163"/>
      <c r="O48" s="163"/>
      <c r="P48" s="171">
        <v>1360702</v>
      </c>
      <c r="Q48" s="172"/>
      <c r="R48" s="186"/>
      <c r="S48" s="187"/>
      <c r="T48" s="187"/>
      <c r="U48" s="187"/>
      <c r="V48" s="187"/>
      <c r="W48" s="187"/>
      <c r="X48" s="187"/>
      <c r="Y48" s="187"/>
      <c r="Z48" s="166"/>
      <c r="AA48" s="188"/>
      <c r="AD48" s="147">
        <v>1360702000</v>
      </c>
    </row>
    <row r="49" spans="1:30" ht="14.65" customHeight="1">
      <c r="A49" s="146" t="s">
        <v>313</v>
      </c>
      <c r="D49" s="170"/>
      <c r="E49" s="164"/>
      <c r="F49" s="164"/>
      <c r="G49" s="164"/>
      <c r="H49" s="164" t="s">
        <v>314</v>
      </c>
      <c r="I49" s="164"/>
      <c r="J49" s="164"/>
      <c r="K49" s="164"/>
      <c r="L49" s="163"/>
      <c r="M49" s="163"/>
      <c r="N49" s="163"/>
      <c r="O49" s="163"/>
      <c r="P49" s="171">
        <v>283388</v>
      </c>
      <c r="Q49" s="172"/>
      <c r="R49" s="186"/>
      <c r="S49" s="187"/>
      <c r="T49" s="187"/>
      <c r="U49" s="187"/>
      <c r="V49" s="187"/>
      <c r="W49" s="187"/>
      <c r="X49" s="187"/>
      <c r="Y49" s="187"/>
      <c r="Z49" s="166"/>
      <c r="AA49" s="188"/>
      <c r="AD49" s="147">
        <v>283388000</v>
      </c>
    </row>
    <row r="50" spans="1:30" ht="14.65" customHeight="1">
      <c r="A50" s="146" t="s">
        <v>315</v>
      </c>
      <c r="D50" s="170"/>
      <c r="E50" s="164"/>
      <c r="F50" s="164"/>
      <c r="G50" s="164"/>
      <c r="H50" s="164" t="s">
        <v>240</v>
      </c>
      <c r="I50" s="164"/>
      <c r="J50" s="164"/>
      <c r="K50" s="164"/>
      <c r="L50" s="163"/>
      <c r="M50" s="163"/>
      <c r="N50" s="163"/>
      <c r="O50" s="163"/>
      <c r="P50" s="171" t="s">
        <v>620</v>
      </c>
      <c r="Q50" s="172"/>
      <c r="R50" s="186"/>
      <c r="S50" s="187"/>
      <c r="T50" s="187"/>
      <c r="U50" s="187"/>
      <c r="V50" s="187"/>
      <c r="W50" s="187"/>
      <c r="X50" s="187"/>
      <c r="Y50" s="187"/>
      <c r="Z50" s="166"/>
      <c r="AA50" s="188"/>
      <c r="AD50" s="147" t="s">
        <v>359</v>
      </c>
    </row>
    <row r="51" spans="1:30" ht="14.65" customHeight="1">
      <c r="A51" s="146" t="s">
        <v>316</v>
      </c>
      <c r="D51" s="170"/>
      <c r="E51" s="164"/>
      <c r="F51" s="164"/>
      <c r="G51" s="164" t="s">
        <v>317</v>
      </c>
      <c r="H51" s="164"/>
      <c r="I51" s="164"/>
      <c r="J51" s="164"/>
      <c r="K51" s="164"/>
      <c r="L51" s="163"/>
      <c r="M51" s="163"/>
      <c r="N51" s="163"/>
      <c r="O51" s="163"/>
      <c r="P51" s="171" t="s">
        <v>620</v>
      </c>
      <c r="Q51" s="172"/>
      <c r="R51" s="186"/>
      <c r="S51" s="187"/>
      <c r="T51" s="187"/>
      <c r="U51" s="187"/>
      <c r="V51" s="187"/>
      <c r="W51" s="187"/>
      <c r="X51" s="187"/>
      <c r="Y51" s="187"/>
      <c r="Z51" s="166"/>
      <c r="AA51" s="188"/>
      <c r="AD51" s="147" t="s">
        <v>359</v>
      </c>
    </row>
    <row r="52" spans="1:30" ht="14.65" customHeight="1">
      <c r="A52" s="146" t="s">
        <v>318</v>
      </c>
      <c r="D52" s="170"/>
      <c r="E52" s="164"/>
      <c r="F52" s="164"/>
      <c r="G52" s="164" t="s">
        <v>319</v>
      </c>
      <c r="H52" s="164"/>
      <c r="I52" s="164"/>
      <c r="J52" s="164"/>
      <c r="K52" s="163"/>
      <c r="L52" s="163"/>
      <c r="M52" s="163"/>
      <c r="N52" s="163"/>
      <c r="O52" s="163"/>
      <c r="P52" s="171">
        <v>868645</v>
      </c>
      <c r="Q52" s="172"/>
      <c r="R52" s="186"/>
      <c r="S52" s="187"/>
      <c r="T52" s="187"/>
      <c r="U52" s="187"/>
      <c r="V52" s="187"/>
      <c r="W52" s="187"/>
      <c r="X52" s="187"/>
      <c r="Y52" s="187"/>
      <c r="Z52" s="166"/>
      <c r="AA52" s="188"/>
      <c r="AD52" s="147">
        <v>868644829</v>
      </c>
    </row>
    <row r="53" spans="1:30" ht="14.65" customHeight="1">
      <c r="A53" s="146" t="s">
        <v>320</v>
      </c>
      <c r="D53" s="170"/>
      <c r="E53" s="164"/>
      <c r="F53" s="164"/>
      <c r="G53" s="164" t="s">
        <v>321</v>
      </c>
      <c r="H53" s="164"/>
      <c r="I53" s="164"/>
      <c r="J53" s="164"/>
      <c r="K53" s="163"/>
      <c r="L53" s="163"/>
      <c r="M53" s="163"/>
      <c r="N53" s="163"/>
      <c r="O53" s="163"/>
      <c r="P53" s="171">
        <v>69733</v>
      </c>
      <c r="Q53" s="172"/>
      <c r="R53" s="186"/>
      <c r="S53" s="187"/>
      <c r="T53" s="187"/>
      <c r="U53" s="187"/>
      <c r="V53" s="187"/>
      <c r="W53" s="187"/>
      <c r="X53" s="187"/>
      <c r="Y53" s="187"/>
      <c r="Z53" s="166"/>
      <c r="AA53" s="188"/>
      <c r="AD53" s="147">
        <v>69733000</v>
      </c>
    </row>
    <row r="54" spans="1:30" ht="14.65" customHeight="1">
      <c r="A54" s="146" t="s">
        <v>322</v>
      </c>
      <c r="D54" s="170"/>
      <c r="E54" s="164"/>
      <c r="F54" s="164"/>
      <c r="G54" s="164" t="s">
        <v>323</v>
      </c>
      <c r="H54" s="164"/>
      <c r="I54" s="164"/>
      <c r="J54" s="164"/>
      <c r="K54" s="163"/>
      <c r="L54" s="163"/>
      <c r="M54" s="163"/>
      <c r="N54" s="163"/>
      <c r="O54" s="163"/>
      <c r="P54" s="171">
        <v>5331521</v>
      </c>
      <c r="Q54" s="172"/>
      <c r="R54" s="186"/>
      <c r="S54" s="187"/>
      <c r="T54" s="187"/>
      <c r="U54" s="187"/>
      <c r="V54" s="187"/>
      <c r="W54" s="187"/>
      <c r="X54" s="187"/>
      <c r="Y54" s="187"/>
      <c r="Z54" s="166"/>
      <c r="AA54" s="188"/>
      <c r="AD54" s="147">
        <f>IF(COUNTIF(AD55:AD56,"-")=COUNTA(AD55:AD56),"-",SUM(AD55:AD56))</f>
        <v>5331520698</v>
      </c>
    </row>
    <row r="55" spans="1:30" ht="14.65" customHeight="1">
      <c r="A55" s="146" t="s">
        <v>324</v>
      </c>
      <c r="D55" s="170"/>
      <c r="E55" s="164"/>
      <c r="F55" s="164"/>
      <c r="G55" s="164"/>
      <c r="H55" s="164" t="s">
        <v>325</v>
      </c>
      <c r="I55" s="164"/>
      <c r="J55" s="164"/>
      <c r="K55" s="163"/>
      <c r="L55" s="163"/>
      <c r="M55" s="163"/>
      <c r="N55" s="163"/>
      <c r="O55" s="163"/>
      <c r="P55" s="171" t="s">
        <v>620</v>
      </c>
      <c r="Q55" s="172"/>
      <c r="R55" s="186"/>
      <c r="S55" s="187"/>
      <c r="T55" s="187"/>
      <c r="U55" s="187"/>
      <c r="V55" s="187"/>
      <c r="W55" s="187"/>
      <c r="X55" s="187"/>
      <c r="Y55" s="187"/>
      <c r="Z55" s="166"/>
      <c r="AA55" s="188"/>
      <c r="AD55" s="147" t="s">
        <v>359</v>
      </c>
    </row>
    <row r="56" spans="1:30" ht="14.65" customHeight="1">
      <c r="A56" s="146" t="s">
        <v>326</v>
      </c>
      <c r="D56" s="170"/>
      <c r="E56" s="163"/>
      <c r="F56" s="164"/>
      <c r="G56" s="164"/>
      <c r="H56" s="164" t="s">
        <v>240</v>
      </c>
      <c r="I56" s="164"/>
      <c r="J56" s="164"/>
      <c r="K56" s="163"/>
      <c r="L56" s="163"/>
      <c r="M56" s="163"/>
      <c r="N56" s="163"/>
      <c r="O56" s="163"/>
      <c r="P56" s="171">
        <v>5331521</v>
      </c>
      <c r="Q56" s="172"/>
      <c r="R56" s="186"/>
      <c r="S56" s="187"/>
      <c r="T56" s="187"/>
      <c r="U56" s="187"/>
      <c r="V56" s="187"/>
      <c r="W56" s="187"/>
      <c r="X56" s="187"/>
      <c r="Y56" s="187"/>
      <c r="Z56" s="166"/>
      <c r="AA56" s="188"/>
      <c r="AD56" s="147">
        <v>5331520698</v>
      </c>
    </row>
    <row r="57" spans="1:30" ht="14.65" customHeight="1">
      <c r="A57" s="146" t="s">
        <v>327</v>
      </c>
      <c r="D57" s="170"/>
      <c r="E57" s="163"/>
      <c r="F57" s="164"/>
      <c r="G57" s="164" t="s">
        <v>240</v>
      </c>
      <c r="H57" s="164"/>
      <c r="I57" s="164"/>
      <c r="J57" s="164"/>
      <c r="K57" s="163"/>
      <c r="L57" s="163"/>
      <c r="M57" s="163"/>
      <c r="N57" s="163"/>
      <c r="O57" s="163"/>
      <c r="P57" s="171" t="s">
        <v>620</v>
      </c>
      <c r="Q57" s="172"/>
      <c r="R57" s="186"/>
      <c r="S57" s="187"/>
      <c r="T57" s="187"/>
      <c r="U57" s="187"/>
      <c r="V57" s="187"/>
      <c r="W57" s="187"/>
      <c r="X57" s="187"/>
      <c r="Y57" s="187"/>
      <c r="Z57" s="166"/>
      <c r="AA57" s="188"/>
      <c r="AD57" s="147" t="s">
        <v>359</v>
      </c>
    </row>
    <row r="58" spans="1:30" ht="14.65" customHeight="1">
      <c r="A58" s="146" t="s">
        <v>328</v>
      </c>
      <c r="D58" s="170"/>
      <c r="E58" s="163"/>
      <c r="F58" s="164"/>
      <c r="G58" s="164" t="s">
        <v>329</v>
      </c>
      <c r="H58" s="164"/>
      <c r="I58" s="164"/>
      <c r="J58" s="164"/>
      <c r="K58" s="163"/>
      <c r="L58" s="163"/>
      <c r="M58" s="163"/>
      <c r="N58" s="163"/>
      <c r="O58" s="163"/>
      <c r="P58" s="171">
        <v>-145249</v>
      </c>
      <c r="Q58" s="172"/>
      <c r="R58" s="186"/>
      <c r="S58" s="187"/>
      <c r="T58" s="187"/>
      <c r="U58" s="187"/>
      <c r="V58" s="187"/>
      <c r="W58" s="187"/>
      <c r="X58" s="187"/>
      <c r="Y58" s="187"/>
      <c r="Z58" s="166"/>
      <c r="AA58" s="188"/>
      <c r="AD58" s="147">
        <v>-145249383</v>
      </c>
    </row>
    <row r="59" spans="1:30" ht="14.65" customHeight="1">
      <c r="A59" s="146" t="s">
        <v>330</v>
      </c>
      <c r="D59" s="170"/>
      <c r="E59" s="163" t="s">
        <v>331</v>
      </c>
      <c r="F59" s="164"/>
      <c r="G59" s="165"/>
      <c r="H59" s="165"/>
      <c r="I59" s="165"/>
      <c r="J59" s="163"/>
      <c r="K59" s="163"/>
      <c r="L59" s="163"/>
      <c r="M59" s="163"/>
      <c r="N59" s="163"/>
      <c r="O59" s="163"/>
      <c r="P59" s="171">
        <v>14435736</v>
      </c>
      <c r="Q59" s="172"/>
      <c r="R59" s="186"/>
      <c r="S59" s="187"/>
      <c r="T59" s="187"/>
      <c r="U59" s="187"/>
      <c r="V59" s="187"/>
      <c r="W59" s="187"/>
      <c r="X59" s="187"/>
      <c r="Y59" s="187"/>
      <c r="Z59" s="166"/>
      <c r="AA59" s="188"/>
      <c r="AD59" s="147">
        <f>IF(COUNTIF(AD60:AD68,"-")=COUNTA(AD60:AD68),"-",SUM(AD60:AD63,AD66:AD68))</f>
        <v>14435735741</v>
      </c>
    </row>
    <row r="60" spans="1:30" ht="14.65" customHeight="1">
      <c r="A60" s="146" t="s">
        <v>332</v>
      </c>
      <c r="D60" s="170"/>
      <c r="E60" s="163"/>
      <c r="F60" s="164" t="s">
        <v>333</v>
      </c>
      <c r="G60" s="165"/>
      <c r="H60" s="165"/>
      <c r="I60" s="165"/>
      <c r="J60" s="163"/>
      <c r="K60" s="163"/>
      <c r="L60" s="163"/>
      <c r="M60" s="163"/>
      <c r="N60" s="163"/>
      <c r="O60" s="163"/>
      <c r="P60" s="171">
        <v>7546583</v>
      </c>
      <c r="Q60" s="172"/>
      <c r="R60" s="186"/>
      <c r="S60" s="187"/>
      <c r="T60" s="187"/>
      <c r="U60" s="187"/>
      <c r="V60" s="187"/>
      <c r="W60" s="187"/>
      <c r="X60" s="187"/>
      <c r="Y60" s="187"/>
      <c r="Z60" s="166"/>
      <c r="AA60" s="188"/>
      <c r="AD60" s="147">
        <v>7546583309</v>
      </c>
    </row>
    <row r="61" spans="1:30" ht="14.65" customHeight="1">
      <c r="A61" s="146" t="s">
        <v>334</v>
      </c>
      <c r="D61" s="170"/>
      <c r="E61" s="163"/>
      <c r="F61" s="164" t="s">
        <v>335</v>
      </c>
      <c r="G61" s="164"/>
      <c r="H61" s="174"/>
      <c r="I61" s="164"/>
      <c r="J61" s="164"/>
      <c r="K61" s="163"/>
      <c r="L61" s="163"/>
      <c r="M61" s="163"/>
      <c r="N61" s="163"/>
      <c r="O61" s="163"/>
      <c r="P61" s="171">
        <v>804122</v>
      </c>
      <c r="Q61" s="172"/>
      <c r="R61" s="186"/>
      <c r="S61" s="187"/>
      <c r="T61" s="187"/>
      <c r="U61" s="187"/>
      <c r="V61" s="187"/>
      <c r="W61" s="187"/>
      <c r="X61" s="187"/>
      <c r="Y61" s="187"/>
      <c r="Z61" s="166"/>
      <c r="AA61" s="188"/>
      <c r="AD61" s="147">
        <v>804121519</v>
      </c>
    </row>
    <row r="62" spans="1:30" ht="14.65" customHeight="1">
      <c r="A62" s="146">
        <v>1500000</v>
      </c>
      <c r="D62" s="170"/>
      <c r="E62" s="163"/>
      <c r="F62" s="164" t="s">
        <v>336</v>
      </c>
      <c r="G62" s="164"/>
      <c r="H62" s="164"/>
      <c r="I62" s="164"/>
      <c r="J62" s="164"/>
      <c r="K62" s="163"/>
      <c r="L62" s="163"/>
      <c r="M62" s="163"/>
      <c r="N62" s="163"/>
      <c r="O62" s="163"/>
      <c r="P62" s="171">
        <v>38892</v>
      </c>
      <c r="Q62" s="172"/>
      <c r="R62" s="186"/>
      <c r="S62" s="187"/>
      <c r="T62" s="187"/>
      <c r="U62" s="187"/>
      <c r="V62" s="187"/>
      <c r="W62" s="187"/>
      <c r="X62" s="187"/>
      <c r="Y62" s="187"/>
      <c r="Z62" s="166"/>
      <c r="AA62" s="188"/>
      <c r="AD62" s="147">
        <v>38892000</v>
      </c>
    </row>
    <row r="63" spans="1:30" ht="14.65" customHeight="1">
      <c r="A63" s="146" t="s">
        <v>337</v>
      </c>
      <c r="D63" s="170"/>
      <c r="E63" s="164"/>
      <c r="F63" s="164" t="s">
        <v>323</v>
      </c>
      <c r="G63" s="164"/>
      <c r="H63" s="174"/>
      <c r="I63" s="164"/>
      <c r="J63" s="164"/>
      <c r="K63" s="163"/>
      <c r="L63" s="163"/>
      <c r="M63" s="163"/>
      <c r="N63" s="163"/>
      <c r="O63" s="163"/>
      <c r="P63" s="171">
        <v>6086347</v>
      </c>
      <c r="Q63" s="172"/>
      <c r="R63" s="186"/>
      <c r="S63" s="187"/>
      <c r="T63" s="187"/>
      <c r="U63" s="187"/>
      <c r="V63" s="187"/>
      <c r="W63" s="187"/>
      <c r="X63" s="187"/>
      <c r="Y63" s="187"/>
      <c r="Z63" s="166"/>
      <c r="AA63" s="188"/>
      <c r="AD63" s="147">
        <f>IF(COUNTIF(AD64:AD65,"-")=COUNTA(AD64:AD65),"-",SUM(AD64:AD65))</f>
        <v>6086347162</v>
      </c>
    </row>
    <row r="64" spans="1:30" ht="14.65" customHeight="1">
      <c r="A64" s="146" t="s">
        <v>338</v>
      </c>
      <c r="D64" s="170"/>
      <c r="E64" s="164"/>
      <c r="F64" s="164"/>
      <c r="G64" s="164" t="s">
        <v>339</v>
      </c>
      <c r="H64" s="164"/>
      <c r="I64" s="164"/>
      <c r="J64" s="164"/>
      <c r="K64" s="163"/>
      <c r="L64" s="163"/>
      <c r="M64" s="163"/>
      <c r="N64" s="163"/>
      <c r="O64" s="163"/>
      <c r="P64" s="171">
        <v>6086347</v>
      </c>
      <c r="Q64" s="172"/>
      <c r="R64" s="186"/>
      <c r="S64" s="187"/>
      <c r="T64" s="187"/>
      <c r="U64" s="187"/>
      <c r="V64" s="187"/>
      <c r="W64" s="187"/>
      <c r="X64" s="187"/>
      <c r="Y64" s="187"/>
      <c r="Z64" s="166"/>
      <c r="AA64" s="188"/>
      <c r="AD64" s="147">
        <v>6086347162</v>
      </c>
    </row>
    <row r="65" spans="1:31" ht="14.65" customHeight="1">
      <c r="A65" s="146" t="s">
        <v>340</v>
      </c>
      <c r="D65" s="170"/>
      <c r="E65" s="164"/>
      <c r="F65" s="164"/>
      <c r="G65" s="164" t="s">
        <v>325</v>
      </c>
      <c r="H65" s="164"/>
      <c r="I65" s="164"/>
      <c r="J65" s="164"/>
      <c r="K65" s="163"/>
      <c r="L65" s="163"/>
      <c r="M65" s="163"/>
      <c r="N65" s="163"/>
      <c r="O65" s="163"/>
      <c r="P65" s="171" t="s">
        <v>620</v>
      </c>
      <c r="Q65" s="172"/>
      <c r="R65" s="186"/>
      <c r="S65" s="187"/>
      <c r="T65" s="187"/>
      <c r="U65" s="187"/>
      <c r="V65" s="187"/>
      <c r="W65" s="187"/>
      <c r="X65" s="187"/>
      <c r="Y65" s="187"/>
      <c r="Z65" s="166"/>
      <c r="AA65" s="188"/>
      <c r="AD65" s="147" t="s">
        <v>359</v>
      </c>
    </row>
    <row r="66" spans="1:31" ht="14.65" customHeight="1">
      <c r="A66" s="146" t="s">
        <v>341</v>
      </c>
      <c r="D66" s="170"/>
      <c r="E66" s="164"/>
      <c r="F66" s="164" t="s">
        <v>342</v>
      </c>
      <c r="G66" s="164"/>
      <c r="H66" s="164"/>
      <c r="I66" s="164"/>
      <c r="J66" s="164"/>
      <c r="K66" s="163"/>
      <c r="L66" s="163"/>
      <c r="M66" s="163"/>
      <c r="N66" s="163"/>
      <c r="O66" s="163"/>
      <c r="P66" s="171" t="s">
        <v>620</v>
      </c>
      <c r="Q66" s="172"/>
      <c r="R66" s="186"/>
      <c r="S66" s="187"/>
      <c r="T66" s="187"/>
      <c r="U66" s="187"/>
      <c r="V66" s="187"/>
      <c r="W66" s="187"/>
      <c r="X66" s="187"/>
      <c r="Y66" s="187"/>
      <c r="Z66" s="166"/>
      <c r="AA66" s="188"/>
      <c r="AD66" s="147" t="s">
        <v>359</v>
      </c>
    </row>
    <row r="67" spans="1:31" ht="14.65" customHeight="1">
      <c r="A67" s="146" t="s">
        <v>343</v>
      </c>
      <c r="D67" s="170"/>
      <c r="E67" s="164"/>
      <c r="F67" s="164" t="s">
        <v>240</v>
      </c>
      <c r="G67" s="164"/>
      <c r="H67" s="174"/>
      <c r="I67" s="164"/>
      <c r="J67" s="164"/>
      <c r="K67" s="163"/>
      <c r="L67" s="163"/>
      <c r="M67" s="163"/>
      <c r="N67" s="163"/>
      <c r="O67" s="163"/>
      <c r="P67" s="171" t="s">
        <v>620</v>
      </c>
      <c r="Q67" s="172"/>
      <c r="R67" s="186"/>
      <c r="S67" s="187"/>
      <c r="T67" s="187"/>
      <c r="U67" s="187"/>
      <c r="V67" s="187"/>
      <c r="W67" s="187"/>
      <c r="X67" s="187"/>
      <c r="Y67" s="187"/>
      <c r="Z67" s="166"/>
      <c r="AA67" s="188"/>
      <c r="AD67" s="147" t="s">
        <v>359</v>
      </c>
    </row>
    <row r="68" spans="1:31" ht="14.65" customHeight="1" thickBot="1">
      <c r="A68" s="146" t="s">
        <v>344</v>
      </c>
      <c r="B68" s="146" t="s">
        <v>345</v>
      </c>
      <c r="D68" s="170"/>
      <c r="E68" s="164"/>
      <c r="F68" s="187" t="s">
        <v>329</v>
      </c>
      <c r="G68" s="164"/>
      <c r="H68" s="164"/>
      <c r="I68" s="164"/>
      <c r="J68" s="164"/>
      <c r="K68" s="163"/>
      <c r="L68" s="163"/>
      <c r="M68" s="163"/>
      <c r="N68" s="163"/>
      <c r="O68" s="163"/>
      <c r="P68" s="171">
        <v>-40208</v>
      </c>
      <c r="Q68" s="172"/>
      <c r="R68" s="456" t="s">
        <v>346</v>
      </c>
      <c r="S68" s="457"/>
      <c r="T68" s="457"/>
      <c r="U68" s="457"/>
      <c r="V68" s="457"/>
      <c r="W68" s="457"/>
      <c r="X68" s="457"/>
      <c r="Y68" s="458"/>
      <c r="Z68" s="189">
        <v>372659926</v>
      </c>
      <c r="AA68" s="365"/>
      <c r="AD68" s="147">
        <v>-40208249</v>
      </c>
      <c r="AE68" s="147" t="e">
        <f>IF(AND(AE31="-",AE32="-",#REF!="-"),"-",SUM(AE31,AE32,#REF!))</f>
        <v>#REF!</v>
      </c>
    </row>
    <row r="69" spans="1:31" ht="14.65" customHeight="1" thickBot="1">
      <c r="A69" s="146" t="s">
        <v>347</v>
      </c>
      <c r="B69" s="146" t="s">
        <v>348</v>
      </c>
      <c r="D69" s="459" t="s">
        <v>349</v>
      </c>
      <c r="E69" s="460"/>
      <c r="F69" s="460"/>
      <c r="G69" s="460"/>
      <c r="H69" s="460"/>
      <c r="I69" s="460"/>
      <c r="J69" s="460"/>
      <c r="K69" s="460"/>
      <c r="L69" s="460"/>
      <c r="M69" s="460"/>
      <c r="N69" s="460"/>
      <c r="O69" s="461"/>
      <c r="P69" s="190">
        <v>453797337</v>
      </c>
      <c r="Q69" s="191"/>
      <c r="R69" s="462" t="s">
        <v>350</v>
      </c>
      <c r="S69" s="463"/>
      <c r="T69" s="463"/>
      <c r="U69" s="463"/>
      <c r="V69" s="463"/>
      <c r="W69" s="463"/>
      <c r="X69" s="463"/>
      <c r="Y69" s="464"/>
      <c r="Z69" s="190">
        <v>453797337</v>
      </c>
      <c r="AA69" s="192"/>
      <c r="AD69" s="147" t="e">
        <f>IF(AND(AD14="-",AD59="-",#REF!="-"),"-",SUM(AD14,AD59,#REF!))</f>
        <v>#REF!</v>
      </c>
      <c r="AE69" s="147" t="e">
        <f>IF(AND(AE29="-",AE68="-"),"-",SUM(AE29,AE68))</f>
        <v>#REF!</v>
      </c>
    </row>
    <row r="70" spans="1:31" ht="14.65" customHeight="1"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Z70" s="163"/>
      <c r="AA70" s="163"/>
    </row>
    <row r="71" spans="1:31" ht="14.65" customHeight="1">
      <c r="D71" s="194"/>
      <c r="E71" s="195" t="s">
        <v>351</v>
      </c>
      <c r="F71" s="194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Z71" s="193"/>
      <c r="AA71" s="193"/>
    </row>
    <row r="72" spans="1:31" ht="14.65" customHeight="1"/>
    <row r="73" spans="1:31" ht="14.65" customHeight="1"/>
    <row r="74" spans="1:31" ht="14.65" customHeight="1"/>
    <row r="75" spans="1:31" ht="14.65" customHeight="1"/>
    <row r="76" spans="1:31" ht="14.65" customHeight="1"/>
    <row r="77" spans="1:31" ht="16.5" customHeight="1"/>
    <row r="78" spans="1:31" ht="14.65" customHeight="1"/>
    <row r="79" spans="1:31" ht="9.75" customHeight="1"/>
    <row r="80" spans="1:31" ht="14.65" customHeight="1"/>
  </sheetData>
  <sheetProtection sheet="1" objects="1" scenarios="1"/>
  <mergeCells count="11">
    <mergeCell ref="D9:AA9"/>
    <mergeCell ref="D10:AA10"/>
    <mergeCell ref="D12:O12"/>
    <mergeCell ref="P12:Q12"/>
    <mergeCell ref="R12:Y12"/>
    <mergeCell ref="Z12:AA12"/>
    <mergeCell ref="R29:Y29"/>
    <mergeCell ref="R34:Y34"/>
    <mergeCell ref="R68:Y68"/>
    <mergeCell ref="D69:O69"/>
    <mergeCell ref="R69:Y69"/>
  </mergeCells>
  <phoneticPr fontId="3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86A48-51C2-4803-9F2F-E3BF9CB30EBC}">
  <dimension ref="A2:G35"/>
  <sheetViews>
    <sheetView showGridLines="0" view="pageBreakPreview" zoomScale="60" zoomScaleNormal="100" workbookViewId="0">
      <selection activeCell="M21" sqref="M21"/>
    </sheetView>
  </sheetViews>
  <sheetFormatPr defaultColWidth="9" defaultRowHeight="13.5"/>
  <cols>
    <col min="1" max="1" width="3.625" customWidth="1"/>
    <col min="2" max="2" width="1" customWidth="1"/>
    <col min="3" max="3" width="29.875" customWidth="1"/>
    <col min="4" max="5" width="18.625" customWidth="1"/>
    <col min="6" max="6" width="17.875" bestFit="1" customWidth="1"/>
  </cols>
  <sheetData>
    <row r="2" spans="1:5" s="1" customFormat="1" ht="19.5" customHeight="1">
      <c r="C2" s="28" t="s">
        <v>47</v>
      </c>
      <c r="D2" s="23"/>
      <c r="E2" s="52" t="s">
        <v>549</v>
      </c>
    </row>
    <row r="3" spans="1:5" s="8" customFormat="1" ht="30" customHeight="1">
      <c r="C3" s="441" t="s">
        <v>36</v>
      </c>
      <c r="D3" s="441" t="s">
        <v>49</v>
      </c>
      <c r="E3" s="441" t="s">
        <v>50</v>
      </c>
    </row>
    <row r="4" spans="1:5" s="8" customFormat="1" ht="21" customHeight="1">
      <c r="C4" s="556" t="s">
        <v>51</v>
      </c>
      <c r="D4" s="557"/>
      <c r="E4" s="558"/>
    </row>
    <row r="5" spans="1:5" s="8" customFormat="1" ht="21" hidden="1" customHeight="1">
      <c r="C5" s="433"/>
      <c r="D5" s="434"/>
      <c r="E5" s="435"/>
    </row>
    <row r="6" spans="1:5" s="8" customFormat="1" ht="21" customHeight="1">
      <c r="C6" s="565" t="s">
        <v>52</v>
      </c>
      <c r="D6" s="566"/>
      <c r="E6" s="567"/>
    </row>
    <row r="7" spans="1:5" s="8" customFormat="1" ht="21" hidden="1" customHeight="1">
      <c r="A7" s="8" t="s">
        <v>153</v>
      </c>
      <c r="C7" s="82"/>
      <c r="D7" s="83"/>
      <c r="E7" s="84"/>
    </row>
    <row r="8" spans="1:5" s="8" customFormat="1" ht="21" customHeight="1">
      <c r="C8" s="53" t="s">
        <v>591</v>
      </c>
      <c r="D8" s="47"/>
      <c r="E8" s="47"/>
    </row>
    <row r="9" spans="1:5" s="8" customFormat="1" ht="21" hidden="1" customHeight="1">
      <c r="A9" s="8" t="s">
        <v>152</v>
      </c>
      <c r="C9" s="74"/>
      <c r="D9" s="85"/>
      <c r="E9" s="86"/>
    </row>
    <row r="10" spans="1:5" s="8" customFormat="1" ht="21" customHeight="1">
      <c r="C10" s="556" t="s">
        <v>45</v>
      </c>
      <c r="D10" s="557"/>
      <c r="E10" s="558"/>
    </row>
    <row r="11" spans="1:5" s="8" customFormat="1" ht="21" hidden="1" customHeight="1">
      <c r="A11" s="8" t="s">
        <v>153</v>
      </c>
      <c r="C11" s="82"/>
      <c r="D11" s="83"/>
      <c r="E11" s="84"/>
    </row>
    <row r="12" spans="1:5" s="8" customFormat="1" ht="21" customHeight="1">
      <c r="C12" s="58" t="s">
        <v>591</v>
      </c>
      <c r="D12" s="436"/>
      <c r="E12" s="436"/>
    </row>
    <row r="13" spans="1:5" s="8" customFormat="1" ht="21" hidden="1" customHeight="1">
      <c r="A13" s="8" t="s">
        <v>152</v>
      </c>
      <c r="C13" s="74"/>
      <c r="D13" s="75"/>
      <c r="E13" s="76"/>
    </row>
    <row r="14" spans="1:5" s="8" customFormat="1" ht="27" customHeight="1" thickBot="1">
      <c r="C14" s="87" t="s">
        <v>53</v>
      </c>
      <c r="D14" s="88">
        <f>IFERROR(SUM(D7:D13),"")</f>
        <v>0</v>
      </c>
      <c r="E14" s="88">
        <f>IFERROR(SUM(E7:E13),"")</f>
        <v>0</v>
      </c>
    </row>
    <row r="15" spans="1:5" s="8" customFormat="1" ht="21" customHeight="1" thickTop="1">
      <c r="C15" s="568" t="s">
        <v>54</v>
      </c>
      <c r="D15" s="569"/>
      <c r="E15" s="570"/>
    </row>
    <row r="16" spans="1:5" s="8" customFormat="1" ht="21" hidden="1" customHeight="1">
      <c r="C16" s="433"/>
      <c r="D16" s="434"/>
      <c r="E16" s="435"/>
    </row>
    <row r="17" spans="1:5" s="8" customFormat="1" ht="21" customHeight="1">
      <c r="C17" s="556" t="s">
        <v>55</v>
      </c>
      <c r="D17" s="557"/>
      <c r="E17" s="558"/>
    </row>
    <row r="18" spans="1:5" s="8" customFormat="1" ht="21" hidden="1" customHeight="1">
      <c r="A18" s="8" t="s">
        <v>153</v>
      </c>
      <c r="C18" s="82"/>
      <c r="D18" s="83"/>
      <c r="E18" s="84"/>
    </row>
    <row r="19" spans="1:5" s="8" customFormat="1" ht="21" customHeight="1">
      <c r="C19" s="53" t="s">
        <v>195</v>
      </c>
      <c r="D19" s="47">
        <v>260533</v>
      </c>
      <c r="E19" s="571">
        <v>119339</v>
      </c>
    </row>
    <row r="20" spans="1:5" s="8" customFormat="1" ht="21" customHeight="1">
      <c r="C20" s="53" t="s">
        <v>196</v>
      </c>
      <c r="D20" s="47">
        <v>238909</v>
      </c>
      <c r="E20" s="572"/>
    </row>
    <row r="21" spans="1:5" s="8" customFormat="1" ht="21" customHeight="1">
      <c r="C21" s="53" t="s">
        <v>197</v>
      </c>
      <c r="D21" s="47">
        <v>9249</v>
      </c>
      <c r="E21" s="572"/>
    </row>
    <row r="22" spans="1:5" s="8" customFormat="1" ht="21" customHeight="1">
      <c r="C22" s="53" t="s">
        <v>198</v>
      </c>
      <c r="D22" s="47">
        <v>0</v>
      </c>
      <c r="E22" s="572"/>
    </row>
    <row r="23" spans="1:5" s="8" customFormat="1" ht="21" customHeight="1">
      <c r="C23" s="53" t="s">
        <v>199</v>
      </c>
      <c r="D23" s="47">
        <v>0</v>
      </c>
      <c r="E23" s="572"/>
    </row>
    <row r="24" spans="1:5" s="8" customFormat="1" ht="21" customHeight="1">
      <c r="C24" s="53" t="s">
        <v>200</v>
      </c>
      <c r="D24" s="47">
        <v>693</v>
      </c>
      <c r="E24" s="572"/>
    </row>
    <row r="25" spans="1:5" s="8" customFormat="1" ht="21" customHeight="1">
      <c r="C25" s="53" t="s">
        <v>201</v>
      </c>
      <c r="D25" s="47">
        <v>46076</v>
      </c>
      <c r="E25" s="573"/>
    </row>
    <row r="26" spans="1:5" s="8" customFormat="1" ht="21" hidden="1" customHeight="1">
      <c r="A26" s="8" t="s">
        <v>152</v>
      </c>
      <c r="C26" s="74"/>
      <c r="D26" s="85"/>
      <c r="E26" s="86"/>
    </row>
    <row r="27" spans="1:5" s="8" customFormat="1" ht="21" customHeight="1">
      <c r="C27" s="556" t="s">
        <v>56</v>
      </c>
      <c r="D27" s="557"/>
      <c r="E27" s="558"/>
    </row>
    <row r="28" spans="1:5" s="8" customFormat="1" ht="21" hidden="1" customHeight="1">
      <c r="A28" s="8" t="s">
        <v>153</v>
      </c>
      <c r="C28" s="82"/>
      <c r="D28" s="83"/>
      <c r="E28" s="84"/>
    </row>
    <row r="29" spans="1:5" s="8" customFormat="1" ht="21" customHeight="1">
      <c r="C29" s="53" t="s">
        <v>592</v>
      </c>
      <c r="D29" s="47">
        <v>29102</v>
      </c>
      <c r="E29" s="47">
        <v>6183</v>
      </c>
    </row>
    <row r="30" spans="1:5" s="8" customFormat="1" ht="21" customHeight="1">
      <c r="C30" s="53" t="s">
        <v>593</v>
      </c>
      <c r="D30" s="47">
        <v>0</v>
      </c>
      <c r="E30" s="47">
        <v>0</v>
      </c>
    </row>
    <row r="31" spans="1:5" s="8" customFormat="1" ht="21" customHeight="1">
      <c r="C31" s="53" t="s">
        <v>202</v>
      </c>
      <c r="D31" s="47">
        <v>284083</v>
      </c>
      <c r="E31" s="47">
        <v>19727</v>
      </c>
    </row>
    <row r="32" spans="1:5" s="8" customFormat="1" ht="21" hidden="1" customHeight="1">
      <c r="A32" s="8" t="s">
        <v>152</v>
      </c>
      <c r="C32" s="74"/>
      <c r="D32" s="75"/>
      <c r="E32" s="76"/>
    </row>
    <row r="33" spans="3:7" s="8" customFormat="1" ht="27" customHeight="1" thickBot="1">
      <c r="C33" s="87" t="s">
        <v>53</v>
      </c>
      <c r="D33" s="88">
        <f>IFERROR(SUM(D16:D32),"")</f>
        <v>868645</v>
      </c>
      <c r="E33" s="88">
        <f>IFERROR(SUM(E16:E32),"")</f>
        <v>145249</v>
      </c>
    </row>
    <row r="34" spans="3:7" s="8" customFormat="1" ht="27" customHeight="1" thickTop="1">
      <c r="C34" s="430" t="s">
        <v>7</v>
      </c>
      <c r="D34" s="89">
        <f>IFERROR(SUM(D14,D33),"")</f>
        <v>868645</v>
      </c>
      <c r="E34" s="89">
        <f>IFERROR(SUM(E14,E33),"")</f>
        <v>145249</v>
      </c>
    </row>
    <row r="35" spans="3:7" s="1" customFormat="1" ht="6.75" customHeight="1">
      <c r="C35" s="29"/>
      <c r="D35" s="25"/>
      <c r="E35" s="25"/>
      <c r="F35" s="5"/>
      <c r="G35" s="5"/>
    </row>
  </sheetData>
  <mergeCells count="7">
    <mergeCell ref="C27:E27"/>
    <mergeCell ref="C4:E4"/>
    <mergeCell ref="C6:E6"/>
    <mergeCell ref="C10:E10"/>
    <mergeCell ref="C15:E15"/>
    <mergeCell ref="C17:E17"/>
    <mergeCell ref="E19:E25"/>
  </mergeCells>
  <phoneticPr fontId="8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9D4D9-7622-42F8-991C-8ADD6C6DA6FC}">
  <dimension ref="A1:G34"/>
  <sheetViews>
    <sheetView showGridLines="0" view="pageBreakPreview" zoomScale="60" zoomScaleNormal="100" workbookViewId="0">
      <selection activeCell="M26" sqref="M26"/>
    </sheetView>
  </sheetViews>
  <sheetFormatPr defaultColWidth="9" defaultRowHeight="13.5"/>
  <cols>
    <col min="1" max="1" width="3.625" customWidth="1"/>
    <col min="2" max="2" width="1" customWidth="1"/>
    <col min="3" max="3" width="29.875" customWidth="1"/>
    <col min="4" max="5" width="18.625" customWidth="1"/>
    <col min="6" max="6" width="17.875" bestFit="1" customWidth="1"/>
  </cols>
  <sheetData>
    <row r="1" spans="1:5" s="1" customFormat="1" ht="19.5" customHeight="1">
      <c r="C1" s="26" t="s">
        <v>48</v>
      </c>
      <c r="D1" s="23"/>
      <c r="E1" s="52" t="s">
        <v>549</v>
      </c>
    </row>
    <row r="2" spans="1:5" s="8" customFormat="1" ht="30" customHeight="1">
      <c r="C2" s="441" t="s">
        <v>36</v>
      </c>
      <c r="D2" s="441" t="s">
        <v>49</v>
      </c>
      <c r="E2" s="441" t="s">
        <v>50</v>
      </c>
    </row>
    <row r="3" spans="1:5" s="8" customFormat="1" ht="21" customHeight="1">
      <c r="C3" s="556" t="s">
        <v>51</v>
      </c>
      <c r="D3" s="557"/>
      <c r="E3" s="558"/>
    </row>
    <row r="4" spans="1:5" s="8" customFormat="1" ht="21" hidden="1" customHeight="1">
      <c r="C4" s="433"/>
      <c r="D4" s="434"/>
      <c r="E4" s="435"/>
    </row>
    <row r="5" spans="1:5" s="8" customFormat="1" ht="21" customHeight="1">
      <c r="C5" s="565" t="s">
        <v>52</v>
      </c>
      <c r="D5" s="566"/>
      <c r="E5" s="567"/>
    </row>
    <row r="6" spans="1:5" s="8" customFormat="1" ht="21" hidden="1" customHeight="1">
      <c r="A6" s="8" t="s">
        <v>153</v>
      </c>
      <c r="C6" s="82"/>
      <c r="D6" s="83"/>
      <c r="E6" s="84"/>
    </row>
    <row r="7" spans="1:5" s="8" customFormat="1" ht="21" customHeight="1">
      <c r="C7" s="53" t="s">
        <v>597</v>
      </c>
      <c r="D7" s="47">
        <v>250421</v>
      </c>
      <c r="E7" s="47">
        <v>0</v>
      </c>
    </row>
    <row r="8" spans="1:5" s="8" customFormat="1" ht="21" hidden="1" customHeight="1">
      <c r="A8" s="8" t="s">
        <v>152</v>
      </c>
      <c r="C8" s="74"/>
      <c r="D8" s="85"/>
      <c r="E8" s="86"/>
    </row>
    <row r="9" spans="1:5" s="8" customFormat="1" ht="21" customHeight="1">
      <c r="C9" s="556" t="s">
        <v>45</v>
      </c>
      <c r="D9" s="557"/>
      <c r="E9" s="558"/>
    </row>
    <row r="10" spans="1:5" s="8" customFormat="1" ht="21" hidden="1" customHeight="1">
      <c r="A10" s="8" t="s">
        <v>153</v>
      </c>
      <c r="C10" s="82"/>
      <c r="D10" s="83"/>
      <c r="E10" s="84"/>
    </row>
    <row r="11" spans="1:5" s="8" customFormat="1" ht="21" customHeight="1">
      <c r="C11" s="53" t="s">
        <v>591</v>
      </c>
      <c r="D11" s="47"/>
      <c r="E11" s="47"/>
    </row>
    <row r="12" spans="1:5" s="8" customFormat="1" ht="21" hidden="1" customHeight="1">
      <c r="A12" s="8" t="s">
        <v>152</v>
      </c>
      <c r="C12" s="90"/>
      <c r="D12" s="75"/>
      <c r="E12" s="76"/>
    </row>
    <row r="13" spans="1:5" s="8" customFormat="1" ht="27" customHeight="1" thickBot="1">
      <c r="C13" s="87" t="s">
        <v>53</v>
      </c>
      <c r="D13" s="88">
        <f>IFERROR(SUM(D6:D12),"")</f>
        <v>250421</v>
      </c>
      <c r="E13" s="88">
        <f>IFERROR(SUM(E6:E12),"")</f>
        <v>0</v>
      </c>
    </row>
    <row r="14" spans="1:5" s="8" customFormat="1" ht="21" customHeight="1" thickTop="1">
      <c r="C14" s="568" t="s">
        <v>54</v>
      </c>
      <c r="D14" s="569"/>
      <c r="E14" s="570"/>
    </row>
    <row r="15" spans="1:5" s="8" customFormat="1" ht="21" hidden="1" customHeight="1">
      <c r="C15" s="79"/>
      <c r="D15" s="80"/>
      <c r="E15" s="81"/>
    </row>
    <row r="16" spans="1:5" s="8" customFormat="1" ht="21" customHeight="1">
      <c r="C16" s="565" t="s">
        <v>55</v>
      </c>
      <c r="D16" s="566"/>
      <c r="E16" s="567"/>
    </row>
    <row r="17" spans="1:5" s="8" customFormat="1" ht="21" hidden="1" customHeight="1">
      <c r="A17" s="8" t="s">
        <v>153</v>
      </c>
      <c r="C17" s="82"/>
      <c r="D17" s="83"/>
      <c r="E17" s="84"/>
    </row>
    <row r="18" spans="1:5" s="8" customFormat="1" ht="21" customHeight="1">
      <c r="C18" s="53" t="s">
        <v>195</v>
      </c>
      <c r="D18" s="47">
        <v>279215</v>
      </c>
      <c r="E18" s="571">
        <v>40208</v>
      </c>
    </row>
    <row r="19" spans="1:5" s="8" customFormat="1" ht="21" customHeight="1">
      <c r="C19" s="53" t="s">
        <v>196</v>
      </c>
      <c r="D19" s="47">
        <v>172631</v>
      </c>
      <c r="E19" s="572"/>
    </row>
    <row r="20" spans="1:5" s="8" customFormat="1" ht="21" customHeight="1">
      <c r="C20" s="53" t="s">
        <v>197</v>
      </c>
      <c r="D20" s="47">
        <v>7134</v>
      </c>
      <c r="E20" s="572"/>
    </row>
    <row r="21" spans="1:5" s="8" customFormat="1" ht="21" customHeight="1">
      <c r="C21" s="53" t="s">
        <v>198</v>
      </c>
      <c r="D21" s="47">
        <v>0</v>
      </c>
      <c r="E21" s="572"/>
    </row>
    <row r="22" spans="1:5" s="8" customFormat="1" ht="21" customHeight="1">
      <c r="C22" s="53" t="s">
        <v>199</v>
      </c>
      <c r="D22" s="47">
        <v>0</v>
      </c>
      <c r="E22" s="572"/>
    </row>
    <row r="23" spans="1:5" s="8" customFormat="1" ht="21" customHeight="1">
      <c r="C23" s="53" t="s">
        <v>200</v>
      </c>
      <c r="D23" s="47">
        <v>693</v>
      </c>
      <c r="E23" s="572"/>
    </row>
    <row r="24" spans="1:5" s="8" customFormat="1" ht="21" customHeight="1">
      <c r="C24" s="53" t="s">
        <v>201</v>
      </c>
      <c r="D24" s="47">
        <v>33294</v>
      </c>
      <c r="E24" s="573"/>
    </row>
    <row r="25" spans="1:5" s="8" customFormat="1" ht="21" hidden="1" customHeight="1">
      <c r="A25" s="8" t="s">
        <v>152</v>
      </c>
      <c r="C25" s="74"/>
      <c r="D25" s="85"/>
      <c r="E25" s="86"/>
    </row>
    <row r="26" spans="1:5" s="8" customFormat="1" ht="21" customHeight="1">
      <c r="C26" s="556" t="s">
        <v>56</v>
      </c>
      <c r="D26" s="557"/>
      <c r="E26" s="558"/>
    </row>
    <row r="27" spans="1:5" s="8" customFormat="1" ht="21" hidden="1" customHeight="1">
      <c r="A27" s="8" t="s">
        <v>153</v>
      </c>
      <c r="C27" s="82"/>
      <c r="D27" s="83"/>
      <c r="E27" s="84"/>
    </row>
    <row r="28" spans="1:5" s="8" customFormat="1" ht="21" customHeight="1">
      <c r="C28" s="53" t="s">
        <v>203</v>
      </c>
      <c r="D28" s="47">
        <v>4226</v>
      </c>
      <c r="E28" s="47">
        <v>0</v>
      </c>
    </row>
    <row r="29" spans="1:5" s="8" customFormat="1" ht="21" customHeight="1">
      <c r="C29" s="53" t="s">
        <v>204</v>
      </c>
      <c r="D29" s="47">
        <v>7984</v>
      </c>
      <c r="E29" s="47">
        <v>0</v>
      </c>
    </row>
    <row r="30" spans="1:5" s="8" customFormat="1" ht="21" customHeight="1">
      <c r="C30" s="53" t="s">
        <v>202</v>
      </c>
      <c r="D30" s="47">
        <v>48524</v>
      </c>
      <c r="E30" s="47">
        <v>0</v>
      </c>
    </row>
    <row r="31" spans="1:5" s="8" customFormat="1" ht="21" hidden="1" customHeight="1">
      <c r="A31" s="8" t="s">
        <v>152</v>
      </c>
      <c r="C31" s="90"/>
      <c r="D31" s="75"/>
      <c r="E31" s="76"/>
    </row>
    <row r="32" spans="1:5" s="8" customFormat="1" ht="27" customHeight="1" thickBot="1">
      <c r="C32" s="87" t="s">
        <v>53</v>
      </c>
      <c r="D32" s="88">
        <f>IFERROR(SUM(D17:D31),"")</f>
        <v>553701</v>
      </c>
      <c r="E32" s="88">
        <f>IFERROR(SUM(E17:E31),"")</f>
        <v>40208</v>
      </c>
    </row>
    <row r="33" spans="3:7" s="8" customFormat="1" ht="27" customHeight="1" thickTop="1">
      <c r="C33" s="430" t="s">
        <v>7</v>
      </c>
      <c r="D33" s="89">
        <f>IFERROR(SUM(D13,D32),"")</f>
        <v>804122</v>
      </c>
      <c r="E33" s="89">
        <f>IFERROR(SUM(E13,E32),"")</f>
        <v>40208</v>
      </c>
    </row>
    <row r="34" spans="3:7" s="1" customFormat="1" ht="6.75" customHeight="1">
      <c r="C34" s="26"/>
      <c r="D34" s="26"/>
      <c r="E34" s="27"/>
      <c r="F34" s="5"/>
      <c r="G34" s="5"/>
    </row>
  </sheetData>
  <mergeCells count="7">
    <mergeCell ref="C26:E26"/>
    <mergeCell ref="C3:E3"/>
    <mergeCell ref="C5:E5"/>
    <mergeCell ref="C9:E9"/>
    <mergeCell ref="C14:E14"/>
    <mergeCell ref="C16:E16"/>
    <mergeCell ref="E18:E24"/>
  </mergeCells>
  <phoneticPr fontId="8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97577-C68D-4751-B7B8-7FEDDC82C8B3}">
  <dimension ref="A1:L19"/>
  <sheetViews>
    <sheetView showGridLines="0" view="pageBreakPreview" zoomScale="60" zoomScaleNormal="100" workbookViewId="0">
      <selection activeCell="F12" sqref="F12"/>
    </sheetView>
  </sheetViews>
  <sheetFormatPr defaultColWidth="9" defaultRowHeight="13.5"/>
  <cols>
    <col min="1" max="1" width="4.375" customWidth="1"/>
    <col min="2" max="2" width="20.625" customWidth="1"/>
    <col min="3" max="12" width="12.625" customWidth="1"/>
    <col min="13" max="13" width="0.625" customWidth="1"/>
    <col min="14" max="14" width="5.375" customWidth="1"/>
  </cols>
  <sheetData>
    <row r="1" spans="1:12" s="1" customFormat="1" ht="16.5" customHeight="1"/>
    <row r="2" spans="1:12" s="1" customFormat="1">
      <c r="B2" s="30" t="s">
        <v>57</v>
      </c>
    </row>
    <row r="3" spans="1:12" s="1" customFormat="1">
      <c r="A3" s="5"/>
      <c r="B3" s="31" t="s">
        <v>58</v>
      </c>
      <c r="C3" s="32"/>
      <c r="D3" s="32"/>
      <c r="E3" s="32"/>
      <c r="F3" s="32"/>
      <c r="G3" s="32"/>
      <c r="H3" s="32"/>
      <c r="I3" s="32"/>
      <c r="J3" s="32"/>
      <c r="K3" s="32"/>
      <c r="L3" s="91" t="s">
        <v>547</v>
      </c>
    </row>
    <row r="4" spans="1:12" s="1" customFormat="1" ht="15.95" customHeight="1">
      <c r="A4" s="5"/>
      <c r="B4" s="579" t="s">
        <v>33</v>
      </c>
      <c r="C4" s="577" t="s">
        <v>59</v>
      </c>
      <c r="D4" s="95"/>
      <c r="E4" s="582" t="s">
        <v>60</v>
      </c>
      <c r="F4" s="579" t="s">
        <v>61</v>
      </c>
      <c r="G4" s="579" t="s">
        <v>62</v>
      </c>
      <c r="H4" s="579" t="s">
        <v>63</v>
      </c>
      <c r="I4" s="577" t="s">
        <v>64</v>
      </c>
      <c r="J4" s="96"/>
      <c r="K4" s="437"/>
      <c r="L4" s="579" t="s">
        <v>65</v>
      </c>
    </row>
    <row r="5" spans="1:12" s="1" customFormat="1" ht="15.95" customHeight="1">
      <c r="A5" s="5"/>
      <c r="B5" s="581"/>
      <c r="C5" s="580"/>
      <c r="D5" s="92" t="s">
        <v>66</v>
      </c>
      <c r="E5" s="583"/>
      <c r="F5" s="580"/>
      <c r="G5" s="580"/>
      <c r="H5" s="580"/>
      <c r="I5" s="578"/>
      <c r="J5" s="93" t="s">
        <v>67</v>
      </c>
      <c r="K5" s="93" t="s">
        <v>68</v>
      </c>
      <c r="L5" s="580"/>
    </row>
    <row r="6" spans="1:12" s="1" customFormat="1" ht="24.95" customHeight="1">
      <c r="A6" s="5"/>
      <c r="B6" s="584" t="s">
        <v>69</v>
      </c>
      <c r="C6" s="585"/>
      <c r="D6" s="585"/>
      <c r="E6" s="585"/>
      <c r="F6" s="585"/>
      <c r="G6" s="585"/>
      <c r="H6" s="585"/>
      <c r="I6" s="585"/>
      <c r="J6" s="585"/>
      <c r="K6" s="585"/>
      <c r="L6" s="586"/>
    </row>
    <row r="7" spans="1:12" s="1" customFormat="1" ht="24.95" customHeight="1">
      <c r="A7" s="5"/>
      <c r="B7" s="376" t="s">
        <v>70</v>
      </c>
      <c r="C7" s="377">
        <v>1906984</v>
      </c>
      <c r="D7" s="378">
        <v>308099</v>
      </c>
      <c r="E7" s="379">
        <v>1496420</v>
      </c>
      <c r="F7" s="380">
        <v>201164</v>
      </c>
      <c r="G7" s="380">
        <v>209400</v>
      </c>
      <c r="H7" s="380">
        <v>0</v>
      </c>
      <c r="I7" s="377">
        <v>0</v>
      </c>
      <c r="J7" s="377">
        <v>0</v>
      </c>
      <c r="K7" s="377">
        <v>0</v>
      </c>
      <c r="L7" s="377">
        <v>0</v>
      </c>
    </row>
    <row r="8" spans="1:12" s="1" customFormat="1" ht="24.95" customHeight="1">
      <c r="A8" s="5"/>
      <c r="B8" s="376" t="s">
        <v>71</v>
      </c>
      <c r="C8" s="377">
        <f>78848-1</f>
        <v>78847</v>
      </c>
      <c r="D8" s="378">
        <v>19425</v>
      </c>
      <c r="E8" s="379">
        <f>22185-1</f>
        <v>22184</v>
      </c>
      <c r="F8" s="380">
        <v>28364</v>
      </c>
      <c r="G8" s="380">
        <v>28299</v>
      </c>
      <c r="H8" s="380">
        <v>0</v>
      </c>
      <c r="I8" s="377">
        <v>0</v>
      </c>
      <c r="J8" s="377">
        <v>0</v>
      </c>
      <c r="K8" s="377">
        <v>0</v>
      </c>
      <c r="L8" s="377">
        <v>0</v>
      </c>
    </row>
    <row r="9" spans="1:12" s="1" customFormat="1" ht="24.95" customHeight="1">
      <c r="A9" s="5"/>
      <c r="B9" s="376" t="s">
        <v>72</v>
      </c>
      <c r="C9" s="377">
        <v>195400</v>
      </c>
      <c r="D9" s="378">
        <v>211</v>
      </c>
      <c r="E9" s="445">
        <v>195400</v>
      </c>
      <c r="F9" s="377">
        <v>0</v>
      </c>
      <c r="G9" s="377">
        <v>0</v>
      </c>
      <c r="H9" s="377">
        <v>0</v>
      </c>
      <c r="I9" s="377">
        <v>0</v>
      </c>
      <c r="J9" s="377">
        <v>0</v>
      </c>
      <c r="K9" s="377">
        <v>0</v>
      </c>
      <c r="L9" s="377">
        <v>0</v>
      </c>
    </row>
    <row r="10" spans="1:12" s="1" customFormat="1" ht="24.95" customHeight="1">
      <c r="A10" s="5"/>
      <c r="B10" s="376" t="s">
        <v>73</v>
      </c>
      <c r="C10" s="377">
        <v>11209424</v>
      </c>
      <c r="D10" s="378">
        <v>961751</v>
      </c>
      <c r="E10" s="445">
        <v>2626754</v>
      </c>
      <c r="F10" s="377">
        <v>238679</v>
      </c>
      <c r="G10" s="377">
        <v>8265179</v>
      </c>
      <c r="H10" s="377">
        <v>45312</v>
      </c>
      <c r="I10" s="377">
        <v>0</v>
      </c>
      <c r="J10" s="377">
        <v>0</v>
      </c>
      <c r="K10" s="377">
        <v>0</v>
      </c>
      <c r="L10" s="377">
        <v>33500</v>
      </c>
    </row>
    <row r="11" spans="1:12" s="1" customFormat="1" ht="24.95" customHeight="1">
      <c r="A11" s="5"/>
      <c r="B11" s="376" t="s">
        <v>74</v>
      </c>
      <c r="C11" s="377">
        <v>11623560</v>
      </c>
      <c r="D11" s="378">
        <v>1169621</v>
      </c>
      <c r="E11" s="445">
        <v>161683</v>
      </c>
      <c r="F11" s="377">
        <v>1420174</v>
      </c>
      <c r="G11" s="377">
        <v>8573460</v>
      </c>
      <c r="H11" s="377">
        <v>72428</v>
      </c>
      <c r="I11" s="377">
        <v>0</v>
      </c>
      <c r="J11" s="377">
        <v>0</v>
      </c>
      <c r="K11" s="377">
        <v>0</v>
      </c>
      <c r="L11" s="377">
        <v>1395815</v>
      </c>
    </row>
    <row r="12" spans="1:12" s="1" customFormat="1" ht="24.95" customHeight="1">
      <c r="A12" s="5"/>
      <c r="B12" s="376" t="s">
        <v>75</v>
      </c>
      <c r="C12" s="377">
        <v>4319687</v>
      </c>
      <c r="D12" s="378">
        <v>551802</v>
      </c>
      <c r="E12" s="445">
        <v>0</v>
      </c>
      <c r="F12" s="377">
        <v>464917</v>
      </c>
      <c r="G12" s="377">
        <v>928071</v>
      </c>
      <c r="H12" s="377">
        <v>0</v>
      </c>
      <c r="I12" s="377">
        <v>0</v>
      </c>
      <c r="J12" s="377">
        <v>0</v>
      </c>
      <c r="K12" s="377">
        <v>0</v>
      </c>
      <c r="L12" s="377">
        <v>2926699</v>
      </c>
    </row>
    <row r="13" spans="1:12" s="1" customFormat="1" ht="24.95" customHeight="1">
      <c r="A13" s="5"/>
      <c r="B13" s="574" t="s">
        <v>76</v>
      </c>
      <c r="C13" s="575"/>
      <c r="D13" s="575"/>
      <c r="E13" s="575"/>
      <c r="F13" s="575"/>
      <c r="G13" s="575"/>
      <c r="H13" s="575"/>
      <c r="I13" s="575"/>
      <c r="J13" s="575"/>
      <c r="K13" s="575"/>
      <c r="L13" s="576"/>
    </row>
    <row r="14" spans="1:12" s="1" customFormat="1" ht="24.95" customHeight="1">
      <c r="A14" s="5"/>
      <c r="B14" s="376" t="s">
        <v>77</v>
      </c>
      <c r="C14" s="377">
        <v>34780695</v>
      </c>
      <c r="D14" s="381">
        <v>3346797</v>
      </c>
      <c r="E14" s="379">
        <v>27671000</v>
      </c>
      <c r="F14" s="380">
        <v>6684035</v>
      </c>
      <c r="G14" s="380">
        <v>425660</v>
      </c>
      <c r="H14" s="377">
        <v>0</v>
      </c>
      <c r="I14" s="377">
        <v>0</v>
      </c>
      <c r="J14" s="377">
        <v>0</v>
      </c>
      <c r="K14" s="377">
        <v>0</v>
      </c>
      <c r="L14" s="377">
        <v>0</v>
      </c>
    </row>
    <row r="15" spans="1:12" s="1" customFormat="1" ht="24.95" customHeight="1">
      <c r="A15" s="5"/>
      <c r="B15" s="376" t="s">
        <v>78</v>
      </c>
      <c r="C15" s="377">
        <v>1167654</v>
      </c>
      <c r="D15" s="381">
        <v>286546</v>
      </c>
      <c r="E15" s="379">
        <v>1167654</v>
      </c>
      <c r="F15" s="380">
        <v>0</v>
      </c>
      <c r="G15" s="380">
        <v>0</v>
      </c>
      <c r="H15" s="377">
        <v>0</v>
      </c>
      <c r="I15" s="377">
        <v>0</v>
      </c>
      <c r="J15" s="377">
        <v>0</v>
      </c>
      <c r="K15" s="377">
        <v>0</v>
      </c>
      <c r="L15" s="377">
        <v>0</v>
      </c>
    </row>
    <row r="16" spans="1:12" s="1" customFormat="1" ht="24.95" customHeight="1">
      <c r="A16" s="5"/>
      <c r="B16" s="376" t="s">
        <v>79</v>
      </c>
      <c r="C16" s="377">
        <v>0</v>
      </c>
      <c r="D16" s="381">
        <v>0</v>
      </c>
      <c r="E16" s="379">
        <v>0</v>
      </c>
      <c r="F16" s="380">
        <v>0</v>
      </c>
      <c r="G16" s="380">
        <v>0</v>
      </c>
      <c r="H16" s="377">
        <v>0</v>
      </c>
      <c r="I16" s="377">
        <v>0</v>
      </c>
      <c r="J16" s="377">
        <v>0</v>
      </c>
      <c r="K16" s="377">
        <v>0</v>
      </c>
      <c r="L16" s="377">
        <v>0</v>
      </c>
    </row>
    <row r="17" spans="1:12" s="1" customFormat="1" ht="24.95" customHeight="1">
      <c r="A17" s="5"/>
      <c r="B17" s="376" t="s">
        <v>80</v>
      </c>
      <c r="C17" s="377">
        <v>0</v>
      </c>
      <c r="D17" s="381">
        <v>0</v>
      </c>
      <c r="E17" s="379">
        <v>0</v>
      </c>
      <c r="F17" s="380">
        <v>0</v>
      </c>
      <c r="G17" s="380">
        <v>0</v>
      </c>
      <c r="H17" s="377">
        <v>0</v>
      </c>
      <c r="I17" s="377">
        <v>0</v>
      </c>
      <c r="J17" s="377">
        <v>0</v>
      </c>
      <c r="K17" s="377">
        <v>0</v>
      </c>
      <c r="L17" s="377">
        <v>0</v>
      </c>
    </row>
    <row r="18" spans="1:12" s="1" customFormat="1" ht="24.95" customHeight="1">
      <c r="A18" s="5"/>
      <c r="B18" s="382" t="s">
        <v>10</v>
      </c>
      <c r="C18" s="438">
        <f>IFERROR(SUM(C7:C12)+SUM(C14:C17),"")</f>
        <v>65282251</v>
      </c>
      <c r="D18" s="383">
        <f>IFERROR(SUM(D7:D12)+SUM(D14:D17),"")</f>
        <v>6644252</v>
      </c>
      <c r="E18" s="438">
        <f>IFERROR(SUM(E7:E12)+SUM(E14:E17),"")</f>
        <v>33341095</v>
      </c>
      <c r="F18" s="438">
        <f t="shared" ref="F18:I18" si="0">IFERROR(SUM(F7:F12)+SUM(F14:F17),"")</f>
        <v>9037333</v>
      </c>
      <c r="G18" s="438">
        <f t="shared" si="0"/>
        <v>18430069</v>
      </c>
      <c r="H18" s="438">
        <f t="shared" si="0"/>
        <v>117740</v>
      </c>
      <c r="I18" s="438">
        <f t="shared" si="0"/>
        <v>0</v>
      </c>
      <c r="J18" s="94">
        <f>IFERROR(SUM(J7:J12)+SUM(J14:J17),"")</f>
        <v>0</v>
      </c>
      <c r="K18" s="94">
        <f>IFERROR(SUM(K7:K12)+SUM(K14:K17),"")</f>
        <v>0</v>
      </c>
      <c r="L18" s="94">
        <f>IFERROR(SUM(L7:L12)+SUM(L14:L17),"")</f>
        <v>4356014</v>
      </c>
    </row>
    <row r="19" spans="1:12" s="1" customFormat="1" ht="3.75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</sheetData>
  <mergeCells count="10">
    <mergeCell ref="I4:I5"/>
    <mergeCell ref="L4:L5"/>
    <mergeCell ref="B6:L6"/>
    <mergeCell ref="B13:L13"/>
    <mergeCell ref="B4:B5"/>
    <mergeCell ref="C4:C5"/>
    <mergeCell ref="E4:E5"/>
    <mergeCell ref="F4:F5"/>
    <mergeCell ref="G4:G5"/>
    <mergeCell ref="H4:H5"/>
  </mergeCells>
  <phoneticPr fontId="3"/>
  <pageMargins left="0.7" right="0.7" top="0.75" bottom="0.75" header="0.3" footer="0.3"/>
  <pageSetup paperSize="9" scale="5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43417-1D6B-4A49-B6B6-14B37B587FD3}">
  <dimension ref="C1:L18"/>
  <sheetViews>
    <sheetView showGridLines="0" view="pageBreakPreview" zoomScale="60" zoomScaleNormal="100" workbookViewId="0">
      <selection activeCell="S16" sqref="S16"/>
    </sheetView>
  </sheetViews>
  <sheetFormatPr defaultColWidth="9" defaultRowHeight="13.5"/>
  <cols>
    <col min="1" max="1" width="3.125" customWidth="1"/>
    <col min="2" max="2" width="5.875" customWidth="1"/>
    <col min="3" max="3" width="20.625" customWidth="1"/>
    <col min="4" max="12" width="12.625" customWidth="1"/>
    <col min="13" max="13" width="4.875" customWidth="1"/>
  </cols>
  <sheetData>
    <row r="1" spans="3:12" s="33" customFormat="1" ht="46.5" customHeight="1"/>
    <row r="2" spans="3:12" s="33" customFormat="1" ht="19.5" customHeight="1">
      <c r="C2" s="34" t="s">
        <v>81</v>
      </c>
      <c r="D2" s="35"/>
      <c r="E2" s="35"/>
      <c r="F2" s="35"/>
      <c r="G2" s="35"/>
      <c r="H2" s="35"/>
      <c r="I2" s="35"/>
      <c r="J2" s="35"/>
      <c r="K2" s="98" t="s">
        <v>547</v>
      </c>
      <c r="L2" s="35"/>
    </row>
    <row r="3" spans="3:12" s="33" customFormat="1" ht="27" customHeight="1">
      <c r="C3" s="577" t="s">
        <v>59</v>
      </c>
      <c r="D3" s="588" t="s">
        <v>82</v>
      </c>
      <c r="E3" s="579" t="s">
        <v>83</v>
      </c>
      <c r="F3" s="579" t="s">
        <v>84</v>
      </c>
      <c r="G3" s="579" t="s">
        <v>85</v>
      </c>
      <c r="H3" s="579" t="s">
        <v>86</v>
      </c>
      <c r="I3" s="579" t="s">
        <v>87</v>
      </c>
      <c r="J3" s="579" t="s">
        <v>88</v>
      </c>
      <c r="K3" s="579" t="s">
        <v>89</v>
      </c>
      <c r="L3" s="590"/>
    </row>
    <row r="4" spans="3:12" s="33" customFormat="1" ht="18" customHeight="1">
      <c r="C4" s="578"/>
      <c r="D4" s="589"/>
      <c r="E4" s="587"/>
      <c r="F4" s="587"/>
      <c r="G4" s="587"/>
      <c r="H4" s="587"/>
      <c r="I4" s="587"/>
      <c r="J4" s="587"/>
      <c r="K4" s="587"/>
      <c r="L4" s="591"/>
    </row>
    <row r="5" spans="3:12" s="33" customFormat="1" ht="30" customHeight="1">
      <c r="C5" s="372">
        <f>IFERROR(SUM(D5:J5),"")</f>
        <v>65282251</v>
      </c>
      <c r="D5" s="373">
        <v>62668114</v>
      </c>
      <c r="E5" s="374">
        <f>2071256-1</f>
        <v>2071255</v>
      </c>
      <c r="F5" s="374">
        <v>471022</v>
      </c>
      <c r="G5" s="374">
        <v>63998</v>
      </c>
      <c r="H5" s="374">
        <v>7862</v>
      </c>
      <c r="I5" s="374">
        <v>0</v>
      </c>
      <c r="J5" s="374">
        <v>0</v>
      </c>
      <c r="K5" s="375">
        <v>0.32407512362772173</v>
      </c>
      <c r="L5" s="36"/>
    </row>
    <row r="6" spans="3:12" s="33" customFormat="1"/>
    <row r="7" spans="3:12" s="33" customFormat="1"/>
    <row r="8" spans="3:12" s="33" customFormat="1" ht="19.5" customHeight="1">
      <c r="C8" s="34" t="s">
        <v>90</v>
      </c>
      <c r="D8" s="35"/>
      <c r="E8" s="35"/>
      <c r="F8" s="35"/>
      <c r="G8" s="35"/>
      <c r="H8" s="35"/>
      <c r="I8" s="35"/>
      <c r="J8" s="35"/>
      <c r="K8" s="35"/>
      <c r="L8" s="98" t="s">
        <v>547</v>
      </c>
    </row>
    <row r="9" spans="3:12" s="33" customFormat="1" ht="13.5" customHeight="1">
      <c r="C9" s="577" t="s">
        <v>59</v>
      </c>
      <c r="D9" s="588" t="s">
        <v>91</v>
      </c>
      <c r="E9" s="579" t="s">
        <v>92</v>
      </c>
      <c r="F9" s="579" t="s">
        <v>93</v>
      </c>
      <c r="G9" s="579" t="s">
        <v>94</v>
      </c>
      <c r="H9" s="579" t="s">
        <v>95</v>
      </c>
      <c r="I9" s="579" t="s">
        <v>96</v>
      </c>
      <c r="J9" s="579" t="s">
        <v>97</v>
      </c>
      <c r="K9" s="579" t="s">
        <v>98</v>
      </c>
      <c r="L9" s="579" t="s">
        <v>99</v>
      </c>
    </row>
    <row r="10" spans="3:12" s="33" customFormat="1">
      <c r="C10" s="578"/>
      <c r="D10" s="589"/>
      <c r="E10" s="587"/>
      <c r="F10" s="587"/>
      <c r="G10" s="587"/>
      <c r="H10" s="587"/>
      <c r="I10" s="587"/>
      <c r="J10" s="587"/>
      <c r="K10" s="587"/>
      <c r="L10" s="587"/>
    </row>
    <row r="11" spans="3:12" s="33" customFormat="1" ht="34.15" customHeight="1">
      <c r="C11" s="372">
        <f>IFERROR(SUM(D11:L11),"")</f>
        <v>65282251</v>
      </c>
      <c r="D11" s="373">
        <v>6644252</v>
      </c>
      <c r="E11" s="374">
        <f>7530314-1</f>
        <v>7530313</v>
      </c>
      <c r="F11" s="374">
        <v>6984323</v>
      </c>
      <c r="G11" s="374">
        <v>6410118</v>
      </c>
      <c r="H11" s="374">
        <v>5800266</v>
      </c>
      <c r="I11" s="374">
        <v>21451372</v>
      </c>
      <c r="J11" s="374">
        <v>8797717</v>
      </c>
      <c r="K11" s="374">
        <v>1663890</v>
      </c>
      <c r="L11" s="374">
        <v>0</v>
      </c>
    </row>
    <row r="12" spans="3:12" s="33" customFormat="1"/>
    <row r="13" spans="3:12" s="33" customFormat="1"/>
    <row r="14" spans="3:12" s="33" customFormat="1" ht="19.5" customHeight="1">
      <c r="C14" s="34" t="s">
        <v>100</v>
      </c>
      <c r="F14" s="35"/>
      <c r="G14" s="35"/>
      <c r="H14" s="35"/>
      <c r="I14" s="97" t="s">
        <v>547</v>
      </c>
    </row>
    <row r="15" spans="3:12" s="33" customFormat="1" ht="13.15" customHeight="1">
      <c r="C15" s="577" t="s">
        <v>101</v>
      </c>
      <c r="D15" s="592" t="s">
        <v>102</v>
      </c>
      <c r="E15" s="593"/>
      <c r="F15" s="593"/>
      <c r="G15" s="593"/>
      <c r="H15" s="593"/>
      <c r="I15" s="594"/>
    </row>
    <row r="16" spans="3:12" s="33" customFormat="1" ht="20.25" customHeight="1">
      <c r="C16" s="578"/>
      <c r="D16" s="595"/>
      <c r="E16" s="596"/>
      <c r="F16" s="596"/>
      <c r="G16" s="596"/>
      <c r="H16" s="596"/>
      <c r="I16" s="597"/>
    </row>
    <row r="17" spans="3:9" s="33" customFormat="1" ht="207" customHeight="1">
      <c r="C17" s="444" t="s">
        <v>548</v>
      </c>
      <c r="D17" s="598"/>
      <c r="E17" s="599"/>
      <c r="F17" s="599"/>
      <c r="G17" s="599"/>
      <c r="H17" s="599"/>
      <c r="I17" s="600"/>
    </row>
    <row r="18" spans="3:9" s="33" customFormat="1" ht="9.75" customHeight="1"/>
  </sheetData>
  <mergeCells count="23">
    <mergeCell ref="C15:C16"/>
    <mergeCell ref="D15:I16"/>
    <mergeCell ref="D17:I17"/>
    <mergeCell ref="I9:I10"/>
    <mergeCell ref="J9:J10"/>
    <mergeCell ref="K9:K10"/>
    <mergeCell ref="L9:L10"/>
    <mergeCell ref="C9:C10"/>
    <mergeCell ref="D9:D10"/>
    <mergeCell ref="E9:E10"/>
    <mergeCell ref="F9:F10"/>
    <mergeCell ref="G9:G10"/>
    <mergeCell ref="H9:H10"/>
    <mergeCell ref="I3:I4"/>
    <mergeCell ref="J3:J4"/>
    <mergeCell ref="K3:K4"/>
    <mergeCell ref="L3:L4"/>
    <mergeCell ref="C3:C4"/>
    <mergeCell ref="D3:D4"/>
    <mergeCell ref="E3:E4"/>
    <mergeCell ref="F3:F4"/>
    <mergeCell ref="G3:G4"/>
    <mergeCell ref="H3:H4"/>
  </mergeCells>
  <phoneticPr fontId="3"/>
  <pageMargins left="0.7" right="0.7" top="0.75" bottom="0.75" header="0.3" footer="0.3"/>
  <pageSetup paperSize="9" scale="3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6C1AA-63FC-44C2-AF32-CECFD65EF62C}">
  <dimension ref="B1:H15"/>
  <sheetViews>
    <sheetView showGridLines="0" view="pageBreakPreview" zoomScale="60" zoomScaleNormal="100" workbookViewId="0">
      <selection activeCell="M17" sqref="M17"/>
    </sheetView>
  </sheetViews>
  <sheetFormatPr defaultColWidth="9" defaultRowHeight="13.5"/>
  <cols>
    <col min="1" max="1" width="5.125" customWidth="1"/>
    <col min="2" max="7" width="16.625" customWidth="1"/>
    <col min="8" max="8" width="0.875" customWidth="1"/>
  </cols>
  <sheetData>
    <row r="1" spans="2:8" s="1" customFormat="1" ht="15.75" customHeight="1">
      <c r="B1" s="37" t="s">
        <v>103</v>
      </c>
      <c r="G1" s="99" t="s">
        <v>549</v>
      </c>
    </row>
    <row r="2" spans="2:8" s="8" customFormat="1" ht="23.1" customHeight="1">
      <c r="B2" s="552" t="s">
        <v>104</v>
      </c>
      <c r="C2" s="552" t="s">
        <v>105</v>
      </c>
      <c r="D2" s="552" t="s">
        <v>106</v>
      </c>
      <c r="E2" s="560" t="s">
        <v>107</v>
      </c>
      <c r="F2" s="561"/>
      <c r="G2" s="552" t="s">
        <v>108</v>
      </c>
      <c r="H2" s="9"/>
    </row>
    <row r="3" spans="2:8" s="8" customFormat="1" ht="23.1" customHeight="1">
      <c r="B3" s="559"/>
      <c r="C3" s="559"/>
      <c r="D3" s="559"/>
      <c r="E3" s="441" t="s">
        <v>109</v>
      </c>
      <c r="F3" s="441" t="s">
        <v>110</v>
      </c>
      <c r="G3" s="559"/>
      <c r="H3" s="9"/>
    </row>
    <row r="4" spans="2:8" s="8" customFormat="1" ht="23.1" customHeight="1">
      <c r="B4" s="556" t="s">
        <v>141</v>
      </c>
      <c r="C4" s="557"/>
      <c r="D4" s="557"/>
      <c r="E4" s="557"/>
      <c r="F4" s="557"/>
      <c r="G4" s="558"/>
      <c r="H4" s="9"/>
    </row>
    <row r="5" spans="2:8" s="8" customFormat="1" ht="23.1" customHeight="1">
      <c r="B5" s="53" t="s">
        <v>142</v>
      </c>
      <c r="C5" s="47">
        <v>0</v>
      </c>
      <c r="D5" s="47">
        <v>0</v>
      </c>
      <c r="E5" s="47">
        <v>0</v>
      </c>
      <c r="F5" s="47">
        <v>0</v>
      </c>
      <c r="G5" s="46">
        <f>IFERROR(C5+D5-E5-F5,"")</f>
        <v>0</v>
      </c>
      <c r="H5" s="9"/>
    </row>
    <row r="6" spans="2:8" s="8" customFormat="1" ht="23.1" customHeight="1">
      <c r="B6" s="53" t="s">
        <v>143</v>
      </c>
      <c r="C6" s="47">
        <v>-190875</v>
      </c>
      <c r="D6" s="47">
        <v>-145249</v>
      </c>
      <c r="E6" s="47">
        <v>-190875</v>
      </c>
      <c r="F6" s="47">
        <v>0</v>
      </c>
      <c r="G6" s="46">
        <f>IFERROR(C6+D6-E6-F6,"")</f>
        <v>-145249</v>
      </c>
      <c r="H6" s="9"/>
    </row>
    <row r="7" spans="2:8" s="8" customFormat="1" ht="23.1" customHeight="1">
      <c r="B7" s="556" t="s">
        <v>144</v>
      </c>
      <c r="C7" s="601"/>
      <c r="D7" s="601"/>
      <c r="E7" s="601"/>
      <c r="F7" s="601"/>
      <c r="G7" s="602"/>
      <c r="H7" s="9"/>
    </row>
    <row r="8" spans="2:8" s="8" customFormat="1" ht="23.1" customHeight="1">
      <c r="B8" s="53" t="s">
        <v>143</v>
      </c>
      <c r="C8" s="47">
        <v>-41467</v>
      </c>
      <c r="D8" s="47">
        <v>-18382</v>
      </c>
      <c r="E8" s="47">
        <v>-19641</v>
      </c>
      <c r="F8" s="47">
        <v>0</v>
      </c>
      <c r="G8" s="46">
        <f>IFERROR(C8+D8-E8-F8,"")</f>
        <v>-40208</v>
      </c>
      <c r="H8" s="9"/>
    </row>
    <row r="9" spans="2:8" s="8" customFormat="1" ht="23.1" customHeight="1">
      <c r="B9" s="556" t="s">
        <v>145</v>
      </c>
      <c r="C9" s="601"/>
      <c r="D9" s="601"/>
      <c r="E9" s="601"/>
      <c r="F9" s="601"/>
      <c r="G9" s="602"/>
      <c r="H9" s="9"/>
    </row>
    <row r="10" spans="2:8" s="8" customFormat="1" ht="23.1" customHeight="1">
      <c r="B10" s="53" t="s">
        <v>146</v>
      </c>
      <c r="C10" s="47">
        <v>7569099</v>
      </c>
      <c r="D10" s="47">
        <v>0</v>
      </c>
      <c r="E10" s="47">
        <v>0</v>
      </c>
      <c r="F10" s="47">
        <v>3344</v>
      </c>
      <c r="G10" s="46">
        <f>IFERROR(C10+D10-E10-F10,"")</f>
        <v>7565755</v>
      </c>
      <c r="H10" s="9"/>
    </row>
    <row r="11" spans="2:8" s="8" customFormat="1" ht="23.1" customHeight="1">
      <c r="B11" s="53" t="s">
        <v>147</v>
      </c>
      <c r="C11" s="47">
        <v>4487</v>
      </c>
      <c r="D11" s="47">
        <v>0</v>
      </c>
      <c r="E11" s="47">
        <v>77</v>
      </c>
      <c r="F11" s="47">
        <v>0</v>
      </c>
      <c r="G11" s="46">
        <f>IFERROR(C11+D11-E11-F11,"")</f>
        <v>4410</v>
      </c>
      <c r="H11" s="9"/>
    </row>
    <row r="12" spans="2:8" s="8" customFormat="1" ht="23.1" customHeight="1">
      <c r="B12" s="556" t="s">
        <v>148</v>
      </c>
      <c r="C12" s="601"/>
      <c r="D12" s="601"/>
      <c r="E12" s="601"/>
      <c r="F12" s="601"/>
      <c r="G12" s="602"/>
      <c r="H12" s="9"/>
    </row>
    <row r="13" spans="2:8" s="8" customFormat="1" ht="23.1" customHeight="1">
      <c r="B13" s="53" t="s">
        <v>149</v>
      </c>
      <c r="C13" s="47">
        <v>1091401</v>
      </c>
      <c r="D13" s="47">
        <v>975776</v>
      </c>
      <c r="E13" s="47">
        <v>1033589</v>
      </c>
      <c r="F13" s="47">
        <v>0</v>
      </c>
      <c r="G13" s="46">
        <f>IFERROR(C13+D13-E13-F13,"")</f>
        <v>1033588</v>
      </c>
      <c r="H13" s="9"/>
    </row>
    <row r="14" spans="2:8" s="8" customFormat="1" ht="29.1" customHeight="1">
      <c r="B14" s="431" t="s">
        <v>7</v>
      </c>
      <c r="C14" s="46">
        <f>IFERROR(SUM(C4:C13),"")</f>
        <v>8432645</v>
      </c>
      <c r="D14" s="46">
        <f t="shared" ref="D14:G14" si="0">IFERROR(SUM(D4:D13),"")</f>
        <v>812145</v>
      </c>
      <c r="E14" s="46">
        <f t="shared" si="0"/>
        <v>823150</v>
      </c>
      <c r="F14" s="46">
        <f t="shared" si="0"/>
        <v>3344</v>
      </c>
      <c r="G14" s="46">
        <f t="shared" si="0"/>
        <v>8418296</v>
      </c>
      <c r="H14" s="9"/>
    </row>
    <row r="15" spans="2:8" s="1" customFormat="1" ht="5.25" customHeight="1"/>
  </sheetData>
  <mergeCells count="9">
    <mergeCell ref="B4:G4"/>
    <mergeCell ref="B7:G7"/>
    <mergeCell ref="B9:G9"/>
    <mergeCell ref="B12:G12"/>
    <mergeCell ref="B2:B3"/>
    <mergeCell ref="C2:C3"/>
    <mergeCell ref="D2:D3"/>
    <mergeCell ref="E2:F2"/>
    <mergeCell ref="G2:G3"/>
  </mergeCells>
  <phoneticPr fontId="3"/>
  <pageMargins left="0.7" right="0.7" top="0.75" bottom="0.75" header="0.3" footer="0.3"/>
  <pageSetup paperSize="9" scale="8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92D3-C949-4055-8F4E-16072CE3B34E}">
  <dimension ref="A1:K22"/>
  <sheetViews>
    <sheetView showGridLines="0" view="pageBreakPreview" zoomScale="60" zoomScaleNormal="100" workbookViewId="0">
      <selection activeCell="T21" sqref="T21"/>
    </sheetView>
  </sheetViews>
  <sheetFormatPr defaultColWidth="9" defaultRowHeight="13.5"/>
  <cols>
    <col min="1" max="1" width="3.625" customWidth="1"/>
    <col min="2" max="2" width="14.625" customWidth="1"/>
    <col min="3" max="3" width="5.625" customWidth="1"/>
    <col min="4" max="4" width="22.375" customWidth="1"/>
    <col min="5" max="5" width="8.125" customWidth="1"/>
    <col min="6" max="6" width="10.5" customWidth="1"/>
    <col min="7" max="7" width="6" customWidth="1"/>
    <col min="8" max="8" width="4.125" customWidth="1"/>
    <col min="9" max="9" width="8.125" customWidth="1"/>
    <col min="10" max="10" width="12.125" customWidth="1"/>
    <col min="11" max="11" width="1" customWidth="1"/>
    <col min="12" max="12" width="1.5" customWidth="1"/>
  </cols>
  <sheetData>
    <row r="1" spans="1:11" s="1" customFormat="1">
      <c r="A1" s="5"/>
      <c r="B1" s="38" t="s">
        <v>157</v>
      </c>
      <c r="C1" s="5"/>
      <c r="D1" s="5"/>
      <c r="E1" s="5"/>
      <c r="F1" s="5"/>
      <c r="G1" s="5"/>
      <c r="H1" s="5"/>
      <c r="I1" s="5"/>
      <c r="J1" s="39"/>
      <c r="K1" s="5"/>
    </row>
    <row r="2" spans="1:11" s="1" customFormat="1">
      <c r="A2" s="5"/>
      <c r="B2" s="38" t="s">
        <v>158</v>
      </c>
      <c r="C2" s="40"/>
      <c r="D2" s="40"/>
      <c r="E2" s="5"/>
      <c r="F2" s="5"/>
      <c r="G2" s="5"/>
      <c r="H2" s="5"/>
      <c r="I2" s="621" t="s">
        <v>579</v>
      </c>
      <c r="J2" s="622"/>
      <c r="K2" s="5"/>
    </row>
    <row r="3" spans="1:11" s="1" customFormat="1" ht="24.95" customHeight="1">
      <c r="A3" s="5"/>
      <c r="B3" s="623" t="s">
        <v>159</v>
      </c>
      <c r="C3" s="623"/>
      <c r="D3" s="446" t="s">
        <v>160</v>
      </c>
      <c r="E3" s="623" t="s">
        <v>161</v>
      </c>
      <c r="F3" s="623"/>
      <c r="G3" s="624" t="s">
        <v>162</v>
      </c>
      <c r="H3" s="623"/>
      <c r="I3" s="623" t="s">
        <v>163</v>
      </c>
      <c r="J3" s="623"/>
      <c r="K3" s="5"/>
    </row>
    <row r="4" spans="1:11" s="1" customFormat="1" ht="6" hidden="1" customHeight="1">
      <c r="A4" s="5" t="s">
        <v>153</v>
      </c>
      <c r="B4" s="101"/>
      <c r="C4" s="102"/>
      <c r="D4" s="100"/>
      <c r="E4" s="103"/>
      <c r="F4" s="104"/>
      <c r="G4" s="105"/>
      <c r="H4" s="104"/>
      <c r="I4" s="103"/>
      <c r="J4" s="104"/>
      <c r="K4" s="5"/>
    </row>
    <row r="5" spans="1:11" s="1" customFormat="1" ht="24.95" customHeight="1">
      <c r="A5" s="5"/>
      <c r="B5" s="627" t="s">
        <v>156</v>
      </c>
      <c r="C5" s="628"/>
      <c r="D5" s="108" t="s">
        <v>591</v>
      </c>
      <c r="E5" s="609"/>
      <c r="F5" s="610"/>
      <c r="G5" s="625"/>
      <c r="H5" s="626"/>
      <c r="I5" s="609"/>
      <c r="J5" s="610"/>
      <c r="K5" s="5"/>
    </row>
    <row r="6" spans="1:11" s="1" customFormat="1" ht="6" hidden="1" customHeight="1">
      <c r="A6" s="5" t="s">
        <v>154</v>
      </c>
      <c r="B6" s="629"/>
      <c r="C6" s="630"/>
      <c r="D6" s="100"/>
      <c r="E6" s="103"/>
      <c r="F6" s="104"/>
      <c r="G6" s="111"/>
      <c r="H6" s="112"/>
      <c r="I6" s="103"/>
      <c r="J6" s="104"/>
      <c r="K6" s="5"/>
    </row>
    <row r="7" spans="1:11" s="1" customFormat="1" ht="24.95" customHeight="1">
      <c r="A7" s="5"/>
      <c r="B7" s="631"/>
      <c r="C7" s="632"/>
      <c r="D7" s="106" t="s">
        <v>164</v>
      </c>
      <c r="E7" s="605"/>
      <c r="F7" s="606"/>
      <c r="G7" s="607">
        <f>IFERROR(SUM(G4:G6),"")</f>
        <v>0</v>
      </c>
      <c r="H7" s="608"/>
      <c r="I7" s="605"/>
      <c r="J7" s="606"/>
      <c r="K7" s="5"/>
    </row>
    <row r="8" spans="1:11" s="1" customFormat="1" ht="6" hidden="1" customHeight="1">
      <c r="A8" s="5" t="s">
        <v>153</v>
      </c>
      <c r="B8" s="447"/>
      <c r="C8" s="448"/>
      <c r="D8" s="100"/>
      <c r="E8" s="103"/>
      <c r="F8" s="104"/>
      <c r="G8" s="111"/>
      <c r="H8" s="112"/>
      <c r="I8" s="103"/>
      <c r="J8" s="104"/>
      <c r="K8" s="5"/>
    </row>
    <row r="9" spans="1:11" s="1" customFormat="1" ht="25.5" customHeight="1">
      <c r="A9" s="5"/>
      <c r="B9" s="615" t="s">
        <v>576</v>
      </c>
      <c r="C9" s="616"/>
      <c r="D9" s="109" t="s">
        <v>575</v>
      </c>
      <c r="E9" s="609" t="s">
        <v>598</v>
      </c>
      <c r="F9" s="610"/>
      <c r="G9" s="611">
        <v>3875206</v>
      </c>
      <c r="H9" s="612"/>
      <c r="I9" s="613" t="s">
        <v>599</v>
      </c>
      <c r="J9" s="614"/>
      <c r="K9" s="5"/>
    </row>
    <row r="10" spans="1:11" s="1" customFormat="1" ht="27.75" customHeight="1">
      <c r="A10" s="5"/>
      <c r="B10" s="617"/>
      <c r="C10" s="618"/>
      <c r="D10" s="108" t="s">
        <v>594</v>
      </c>
      <c r="E10" s="613" t="s">
        <v>577</v>
      </c>
      <c r="F10" s="614"/>
      <c r="G10" s="611">
        <v>3012796</v>
      </c>
      <c r="H10" s="612"/>
      <c r="I10" s="609" t="s">
        <v>600</v>
      </c>
      <c r="J10" s="610"/>
      <c r="K10" s="5"/>
    </row>
    <row r="11" spans="1:11" s="1" customFormat="1" ht="21.75" customHeight="1">
      <c r="A11" s="5"/>
      <c r="B11" s="617"/>
      <c r="C11" s="618"/>
      <c r="D11" s="108" t="s">
        <v>573</v>
      </c>
      <c r="E11" s="609" t="s">
        <v>601</v>
      </c>
      <c r="F11" s="610"/>
      <c r="G11" s="611">
        <v>2437448</v>
      </c>
      <c r="H11" s="612"/>
      <c r="I11" s="609" t="s">
        <v>596</v>
      </c>
      <c r="J11" s="610"/>
      <c r="K11" s="5"/>
    </row>
    <row r="12" spans="1:11" s="1" customFormat="1" ht="24.95" customHeight="1">
      <c r="A12" s="5"/>
      <c r="B12" s="617"/>
      <c r="C12" s="618"/>
      <c r="D12" s="108" t="s">
        <v>608</v>
      </c>
      <c r="E12" s="613" t="s">
        <v>610</v>
      </c>
      <c r="F12" s="610"/>
      <c r="G12" s="611">
        <v>2117008</v>
      </c>
      <c r="H12" s="612"/>
      <c r="I12" s="613" t="s">
        <v>613</v>
      </c>
      <c r="J12" s="610"/>
      <c r="K12" s="5"/>
    </row>
    <row r="13" spans="1:11" s="1" customFormat="1" ht="24.95" customHeight="1">
      <c r="A13" s="5"/>
      <c r="B13" s="617"/>
      <c r="C13" s="618"/>
      <c r="D13" s="108" t="s">
        <v>619</v>
      </c>
      <c r="E13" s="609" t="s">
        <v>601</v>
      </c>
      <c r="F13" s="610"/>
      <c r="G13" s="611">
        <v>1549205</v>
      </c>
      <c r="H13" s="612"/>
      <c r="I13" s="609" t="s">
        <v>604</v>
      </c>
      <c r="J13" s="610"/>
      <c r="K13" s="5"/>
    </row>
    <row r="14" spans="1:11" s="1" customFormat="1" ht="24.95" customHeight="1">
      <c r="A14" s="5"/>
      <c r="B14" s="617"/>
      <c r="C14" s="618"/>
      <c r="D14" s="109" t="s">
        <v>611</v>
      </c>
      <c r="E14" s="442" t="s">
        <v>612</v>
      </c>
      <c r="F14" s="443"/>
      <c r="G14" s="611">
        <v>1500323</v>
      </c>
      <c r="H14" s="612"/>
      <c r="I14" s="442" t="s">
        <v>578</v>
      </c>
      <c r="J14" s="443"/>
      <c r="K14" s="5"/>
    </row>
    <row r="15" spans="1:11" s="1" customFormat="1" ht="24.95" customHeight="1">
      <c r="A15" s="5"/>
      <c r="B15" s="617"/>
      <c r="C15" s="618"/>
      <c r="D15" s="109" t="s">
        <v>574</v>
      </c>
      <c r="E15" s="442" t="s">
        <v>601</v>
      </c>
      <c r="F15" s="443"/>
      <c r="G15" s="611">
        <v>1475352</v>
      </c>
      <c r="H15" s="612"/>
      <c r="I15" s="442" t="s">
        <v>595</v>
      </c>
      <c r="J15" s="443"/>
      <c r="K15" s="5"/>
    </row>
    <row r="16" spans="1:11" s="1" customFormat="1" ht="24.95" customHeight="1">
      <c r="A16" s="5"/>
      <c r="B16" s="617"/>
      <c r="C16" s="618"/>
      <c r="D16" s="109" t="s">
        <v>609</v>
      </c>
      <c r="E16" s="613" t="s">
        <v>601</v>
      </c>
      <c r="F16" s="614"/>
      <c r="G16" s="611">
        <v>1087631</v>
      </c>
      <c r="H16" s="612"/>
      <c r="I16" s="613" t="s">
        <v>602</v>
      </c>
      <c r="J16" s="614"/>
      <c r="K16" s="5"/>
    </row>
    <row r="17" spans="1:11" s="1" customFormat="1" ht="24.95" customHeight="1">
      <c r="A17" s="5"/>
      <c r="B17" s="617"/>
      <c r="C17" s="618"/>
      <c r="D17" s="108" t="s">
        <v>602</v>
      </c>
      <c r="E17" s="613" t="s">
        <v>603</v>
      </c>
      <c r="F17" s="614"/>
      <c r="G17" s="611">
        <v>1037594</v>
      </c>
      <c r="H17" s="612"/>
      <c r="I17" s="609" t="s">
        <v>605</v>
      </c>
      <c r="J17" s="610"/>
      <c r="K17" s="5"/>
    </row>
    <row r="18" spans="1:11" s="1" customFormat="1" ht="21.75" customHeight="1">
      <c r="A18" s="5"/>
      <c r="B18" s="617"/>
      <c r="C18" s="618"/>
      <c r="D18" s="109" t="s">
        <v>572</v>
      </c>
      <c r="E18" s="609"/>
      <c r="F18" s="610"/>
      <c r="G18" s="611">
        <f>23362374-G9-G10-G11-G12-G15-G14-G13-G16-G17</f>
        <v>5269811</v>
      </c>
      <c r="H18" s="612"/>
      <c r="I18" s="609"/>
      <c r="J18" s="610"/>
      <c r="K18" s="5"/>
    </row>
    <row r="19" spans="1:11" s="1" customFormat="1" ht="6" hidden="1" customHeight="1">
      <c r="A19" s="5" t="s">
        <v>154</v>
      </c>
      <c r="B19" s="617"/>
      <c r="C19" s="618"/>
      <c r="D19" s="100"/>
      <c r="E19" s="103"/>
      <c r="F19" s="104"/>
      <c r="G19" s="111"/>
      <c r="H19" s="112"/>
      <c r="I19" s="439"/>
      <c r="J19" s="440"/>
      <c r="K19" s="5"/>
    </row>
    <row r="20" spans="1:11" s="1" customFormat="1" ht="21" customHeight="1">
      <c r="A20" s="5"/>
      <c r="B20" s="619"/>
      <c r="C20" s="620"/>
      <c r="D20" s="107" t="s">
        <v>164</v>
      </c>
      <c r="E20" s="605"/>
      <c r="F20" s="606"/>
      <c r="G20" s="607">
        <f>IFERROR(SUM(G8:G19),"")</f>
        <v>23362374</v>
      </c>
      <c r="H20" s="608"/>
      <c r="I20" s="605"/>
      <c r="J20" s="606"/>
      <c r="K20" s="5"/>
    </row>
    <row r="21" spans="1:11" s="1" customFormat="1" ht="21" customHeight="1">
      <c r="A21" s="5"/>
      <c r="B21" s="603" t="s">
        <v>165</v>
      </c>
      <c r="C21" s="604"/>
      <c r="D21" s="110"/>
      <c r="E21" s="605"/>
      <c r="F21" s="606"/>
      <c r="G21" s="607">
        <f>IFERROR(SUM(G7,G20),"")</f>
        <v>23362374</v>
      </c>
      <c r="H21" s="608"/>
      <c r="I21" s="605"/>
      <c r="J21" s="606"/>
      <c r="K21" s="5"/>
    </row>
    <row r="22" spans="1:11" s="1" customFormat="1" ht="3.7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</sheetData>
  <mergeCells count="46">
    <mergeCell ref="B21:C21"/>
    <mergeCell ref="E21:F21"/>
    <mergeCell ref="G21:H21"/>
    <mergeCell ref="I21:J21"/>
    <mergeCell ref="E18:F18"/>
    <mergeCell ref="G18:H18"/>
    <mergeCell ref="I18:J18"/>
    <mergeCell ref="E20:F20"/>
    <mergeCell ref="G20:H20"/>
    <mergeCell ref="I20:J20"/>
    <mergeCell ref="G14:H14"/>
    <mergeCell ref="G15:H15"/>
    <mergeCell ref="E16:F16"/>
    <mergeCell ref="G16:H16"/>
    <mergeCell ref="I16:J16"/>
    <mergeCell ref="E17:F17"/>
    <mergeCell ref="G17:H17"/>
    <mergeCell ref="I17:J17"/>
    <mergeCell ref="G11:H11"/>
    <mergeCell ref="I11:J11"/>
    <mergeCell ref="E12:F12"/>
    <mergeCell ref="G12:H12"/>
    <mergeCell ref="I12:J12"/>
    <mergeCell ref="E13:F13"/>
    <mergeCell ref="G13:H13"/>
    <mergeCell ref="I13:J13"/>
    <mergeCell ref="G7:H7"/>
    <mergeCell ref="I7:J7"/>
    <mergeCell ref="B9:C20"/>
    <mergeCell ref="E9:F9"/>
    <mergeCell ref="G9:H9"/>
    <mergeCell ref="I9:J9"/>
    <mergeCell ref="E10:F10"/>
    <mergeCell ref="G10:H10"/>
    <mergeCell ref="I10:J10"/>
    <mergeCell ref="E11:F11"/>
    <mergeCell ref="I2:J2"/>
    <mergeCell ref="B3:C3"/>
    <mergeCell ref="E3:F3"/>
    <mergeCell ref="G3:H3"/>
    <mergeCell ref="I3:J3"/>
    <mergeCell ref="B5:C7"/>
    <mergeCell ref="E5:F5"/>
    <mergeCell ref="G5:H5"/>
    <mergeCell ref="I5:J5"/>
    <mergeCell ref="E7:F7"/>
  </mergeCells>
  <phoneticPr fontId="3"/>
  <pageMargins left="0.7" right="0.7" top="0.75" bottom="0.75" header="0.3" footer="0.3"/>
  <pageSetup paperSize="9" scale="9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2E0CB-26E7-48EB-8AA2-EC3F0B2FE2F5}">
  <dimension ref="A3:DN72"/>
  <sheetViews>
    <sheetView showGridLines="0" workbookViewId="0">
      <selection sqref="A1:XFD1048576"/>
    </sheetView>
  </sheetViews>
  <sheetFormatPr defaultColWidth="9" defaultRowHeight="13.5"/>
  <cols>
    <col min="1" max="1" width="4.25" style="392" customWidth="1"/>
    <col min="2" max="2" width="1.25" style="392" customWidth="1"/>
    <col min="3" max="11" width="2.125" style="392" customWidth="1"/>
    <col min="12" max="12" width="18.375" style="392" customWidth="1"/>
    <col min="13" max="13" width="16.25" style="392" customWidth="1"/>
    <col min="14" max="14" width="16.5" style="392" customWidth="1"/>
    <col min="15" max="15" width="18.75" style="392" customWidth="1"/>
    <col min="16" max="16" width="17.5" style="392" customWidth="1"/>
    <col min="17" max="18" width="18.125" style="392" customWidth="1"/>
    <col min="19" max="19" width="16.75" style="392" bestFit="1" customWidth="1"/>
    <col min="20" max="20" width="18.125" style="392" customWidth="1"/>
    <col min="21" max="21" width="10.25" style="392" bestFit="1" customWidth="1"/>
    <col min="22" max="16384" width="9" style="392"/>
  </cols>
  <sheetData>
    <row r="3" spans="1:20" ht="14.25">
      <c r="A3" s="391" t="s">
        <v>633</v>
      </c>
      <c r="B3" s="391" t="s">
        <v>621</v>
      </c>
      <c r="M3" s="393"/>
      <c r="N3" s="393"/>
      <c r="O3" s="393"/>
      <c r="P3" s="393"/>
      <c r="Q3" s="393"/>
      <c r="R3" s="393"/>
      <c r="S3" s="393"/>
      <c r="T3" s="394" t="s">
        <v>622</v>
      </c>
    </row>
    <row r="4" spans="1:20" ht="14.25">
      <c r="C4" s="391"/>
      <c r="M4" s="393"/>
      <c r="N4" s="393"/>
      <c r="O4" s="393"/>
      <c r="P4" s="393"/>
      <c r="Q4" s="393"/>
      <c r="R4" s="393"/>
      <c r="S4" s="393"/>
      <c r="T4" s="394"/>
    </row>
    <row r="5" spans="1:20" ht="27">
      <c r="B5" s="633" t="s">
        <v>623</v>
      </c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395" t="s">
        <v>624</v>
      </c>
      <c r="N5" s="395" t="s">
        <v>625</v>
      </c>
      <c r="O5" s="395" t="s">
        <v>626</v>
      </c>
      <c r="P5" s="395" t="s">
        <v>627</v>
      </c>
      <c r="Q5" s="395" t="s">
        <v>628</v>
      </c>
      <c r="R5" s="395" t="s">
        <v>629</v>
      </c>
      <c r="S5" s="395" t="s">
        <v>630</v>
      </c>
      <c r="T5" s="396" t="s">
        <v>631</v>
      </c>
    </row>
    <row r="6" spans="1:20">
      <c r="B6" s="397"/>
      <c r="C6" s="398" t="s">
        <v>391</v>
      </c>
      <c r="D6" s="398"/>
      <c r="E6" s="398"/>
      <c r="F6" s="398"/>
      <c r="G6" s="398"/>
      <c r="H6" s="398"/>
      <c r="I6" s="398"/>
      <c r="J6" s="398"/>
      <c r="K6" s="398"/>
      <c r="L6" s="398"/>
      <c r="M6" s="399">
        <v>12378392</v>
      </c>
      <c r="N6" s="399">
        <v>9639165</v>
      </c>
      <c r="O6" s="399">
        <v>47595313</v>
      </c>
      <c r="P6" s="399">
        <v>10309674</v>
      </c>
      <c r="Q6" s="399">
        <v>985159</v>
      </c>
      <c r="R6" s="399">
        <v>4053879</v>
      </c>
      <c r="S6" s="399">
        <v>10016516</v>
      </c>
      <c r="T6" s="400">
        <v>94978097</v>
      </c>
    </row>
    <row r="7" spans="1:20">
      <c r="B7" s="397"/>
      <c r="C7" s="398"/>
      <c r="D7" s="398" t="s">
        <v>393</v>
      </c>
      <c r="E7" s="398"/>
      <c r="F7" s="398"/>
      <c r="G7" s="398"/>
      <c r="H7" s="398"/>
      <c r="I7" s="398"/>
      <c r="J7" s="398"/>
      <c r="K7" s="398"/>
      <c r="L7" s="398"/>
      <c r="M7" s="399">
        <v>7087354</v>
      </c>
      <c r="N7" s="399">
        <v>8001071</v>
      </c>
      <c r="O7" s="399">
        <v>13414175</v>
      </c>
      <c r="P7" s="399">
        <v>9495043</v>
      </c>
      <c r="Q7" s="399">
        <v>794040</v>
      </c>
      <c r="R7" s="399">
        <v>160554</v>
      </c>
      <c r="S7" s="399">
        <v>7832875</v>
      </c>
      <c r="T7" s="400">
        <v>46785113</v>
      </c>
    </row>
    <row r="8" spans="1:20">
      <c r="B8" s="397"/>
      <c r="C8" s="398"/>
      <c r="D8" s="398"/>
      <c r="E8" s="398" t="s">
        <v>395</v>
      </c>
      <c r="F8" s="398"/>
      <c r="G8" s="398"/>
      <c r="H8" s="398"/>
      <c r="I8" s="398"/>
      <c r="J8" s="398"/>
      <c r="K8" s="398"/>
      <c r="L8" s="398"/>
      <c r="M8" s="399">
        <v>1704093</v>
      </c>
      <c r="N8" s="399">
        <v>2348799</v>
      </c>
      <c r="O8" s="399">
        <v>4987562</v>
      </c>
      <c r="P8" s="399">
        <v>2444961</v>
      </c>
      <c r="Q8" s="399">
        <v>366736</v>
      </c>
      <c r="R8" s="399">
        <v>25398</v>
      </c>
      <c r="S8" s="399">
        <v>3849184</v>
      </c>
      <c r="T8" s="400">
        <v>15726733</v>
      </c>
    </row>
    <row r="9" spans="1:20">
      <c r="B9" s="397"/>
      <c r="C9" s="398"/>
      <c r="D9" s="398"/>
      <c r="E9" s="398"/>
      <c r="F9" s="398" t="s">
        <v>397</v>
      </c>
      <c r="G9" s="398"/>
      <c r="H9" s="398"/>
      <c r="I9" s="398"/>
      <c r="J9" s="398"/>
      <c r="K9" s="398"/>
      <c r="L9" s="398"/>
      <c r="M9" s="401">
        <v>1592110</v>
      </c>
      <c r="N9" s="401">
        <v>1929269</v>
      </c>
      <c r="O9" s="401">
        <v>4610660</v>
      </c>
      <c r="P9" s="401">
        <v>2268464</v>
      </c>
      <c r="Q9" s="401">
        <v>327653</v>
      </c>
      <c r="R9" s="401">
        <v>26</v>
      </c>
      <c r="S9" s="401">
        <v>3268213</v>
      </c>
      <c r="T9" s="402">
        <v>13996396</v>
      </c>
    </row>
    <row r="10" spans="1:20">
      <c r="B10" s="397"/>
      <c r="C10" s="398"/>
      <c r="D10" s="398"/>
      <c r="E10" s="398"/>
      <c r="F10" s="398" t="s">
        <v>399</v>
      </c>
      <c r="G10" s="398"/>
      <c r="H10" s="398"/>
      <c r="I10" s="398"/>
      <c r="J10" s="398"/>
      <c r="K10" s="398"/>
      <c r="L10" s="398"/>
      <c r="M10" s="401">
        <v>110996</v>
      </c>
      <c r="N10" s="401">
        <v>134501</v>
      </c>
      <c r="O10" s="401">
        <v>321438</v>
      </c>
      <c r="P10" s="401">
        <v>158149</v>
      </c>
      <c r="Q10" s="401">
        <v>22843</v>
      </c>
      <c r="R10" s="401">
        <v>2</v>
      </c>
      <c r="S10" s="401">
        <v>227847</v>
      </c>
      <c r="T10" s="402">
        <v>975776</v>
      </c>
    </row>
    <row r="11" spans="1:20">
      <c r="B11" s="397"/>
      <c r="C11" s="398"/>
      <c r="D11" s="398"/>
      <c r="E11" s="398"/>
      <c r="F11" s="398" t="s">
        <v>401</v>
      </c>
      <c r="G11" s="398"/>
      <c r="H11" s="398"/>
      <c r="I11" s="398"/>
      <c r="J11" s="398"/>
      <c r="K11" s="398"/>
      <c r="L11" s="398"/>
      <c r="M11" s="403">
        <v>0</v>
      </c>
      <c r="N11" s="403">
        <v>0</v>
      </c>
      <c r="O11" s="403">
        <v>0</v>
      </c>
      <c r="P11" s="403">
        <v>0</v>
      </c>
      <c r="Q11" s="403">
        <v>0</v>
      </c>
      <c r="R11" s="403">
        <v>0</v>
      </c>
      <c r="S11" s="403">
        <v>0</v>
      </c>
      <c r="T11" s="402" t="s">
        <v>359</v>
      </c>
    </row>
    <row r="12" spans="1:20">
      <c r="B12" s="397"/>
      <c r="C12" s="398"/>
      <c r="D12" s="398"/>
      <c r="E12" s="398"/>
      <c r="F12" s="398" t="s">
        <v>240</v>
      </c>
      <c r="G12" s="398"/>
      <c r="H12" s="398"/>
      <c r="I12" s="398"/>
      <c r="J12" s="398"/>
      <c r="K12" s="398"/>
      <c r="L12" s="398"/>
      <c r="M12" s="401">
        <v>987</v>
      </c>
      <c r="N12" s="401">
        <v>285029</v>
      </c>
      <c r="O12" s="401">
        <v>55464</v>
      </c>
      <c r="P12" s="401">
        <v>18349</v>
      </c>
      <c r="Q12" s="401">
        <v>16240</v>
      </c>
      <c r="R12" s="401">
        <v>25370</v>
      </c>
      <c r="S12" s="401">
        <v>353123</v>
      </c>
      <c r="T12" s="402">
        <v>754562</v>
      </c>
    </row>
    <row r="13" spans="1:20">
      <c r="B13" s="397"/>
      <c r="C13" s="398"/>
      <c r="D13" s="398"/>
      <c r="E13" s="398" t="s">
        <v>404</v>
      </c>
      <c r="F13" s="398"/>
      <c r="G13" s="398"/>
      <c r="H13" s="398"/>
      <c r="I13" s="398"/>
      <c r="J13" s="398"/>
      <c r="K13" s="398"/>
      <c r="L13" s="398"/>
      <c r="M13" s="399">
        <v>5329105</v>
      </c>
      <c r="N13" s="399">
        <v>5573698</v>
      </c>
      <c r="O13" s="399">
        <v>8006426</v>
      </c>
      <c r="P13" s="399">
        <v>7023320</v>
      </c>
      <c r="Q13" s="399">
        <v>419409</v>
      </c>
      <c r="R13" s="399">
        <v>133763</v>
      </c>
      <c r="S13" s="399">
        <v>3437899</v>
      </c>
      <c r="T13" s="400">
        <v>29923619</v>
      </c>
    </row>
    <row r="14" spans="1:20">
      <c r="B14" s="397"/>
      <c r="C14" s="398"/>
      <c r="D14" s="398"/>
      <c r="E14" s="398"/>
      <c r="F14" s="398" t="s">
        <v>406</v>
      </c>
      <c r="G14" s="398"/>
      <c r="H14" s="398"/>
      <c r="I14" s="398"/>
      <c r="J14" s="398"/>
      <c r="K14" s="398"/>
      <c r="L14" s="398"/>
      <c r="M14" s="401">
        <v>776605</v>
      </c>
      <c r="N14" s="401">
        <v>3716082</v>
      </c>
      <c r="O14" s="401">
        <v>7504184</v>
      </c>
      <c r="P14" s="401">
        <v>5886077</v>
      </c>
      <c r="Q14" s="401">
        <v>119361</v>
      </c>
      <c r="R14" s="401">
        <v>81573</v>
      </c>
      <c r="S14" s="401">
        <v>2232870</v>
      </c>
      <c r="T14" s="402">
        <v>20316752</v>
      </c>
    </row>
    <row r="15" spans="1:20">
      <c r="B15" s="397"/>
      <c r="C15" s="398"/>
      <c r="D15" s="398"/>
      <c r="E15" s="398"/>
      <c r="F15" s="398" t="s">
        <v>408</v>
      </c>
      <c r="G15" s="398"/>
      <c r="H15" s="398"/>
      <c r="I15" s="398"/>
      <c r="J15" s="398"/>
      <c r="K15" s="398"/>
      <c r="L15" s="398"/>
      <c r="M15" s="401">
        <v>1113080</v>
      </c>
      <c r="N15" s="401">
        <v>285676</v>
      </c>
      <c r="O15" s="401">
        <v>73500</v>
      </c>
      <c r="P15" s="401">
        <v>105858</v>
      </c>
      <c r="Q15" s="401">
        <v>260548</v>
      </c>
      <c r="R15" s="401">
        <v>2201</v>
      </c>
      <c r="S15" s="401">
        <v>75114</v>
      </c>
      <c r="T15" s="402">
        <v>1915977</v>
      </c>
    </row>
    <row r="16" spans="1:20">
      <c r="B16" s="397"/>
      <c r="C16" s="398"/>
      <c r="D16" s="398"/>
      <c r="E16" s="398"/>
      <c r="F16" s="398" t="s">
        <v>410</v>
      </c>
      <c r="G16" s="398"/>
      <c r="H16" s="398"/>
      <c r="I16" s="398"/>
      <c r="J16" s="398"/>
      <c r="K16" s="398"/>
      <c r="L16" s="398"/>
      <c r="M16" s="401">
        <v>3436961</v>
      </c>
      <c r="N16" s="401">
        <v>1565605</v>
      </c>
      <c r="O16" s="401">
        <v>427631</v>
      </c>
      <c r="P16" s="401">
        <v>1023652</v>
      </c>
      <c r="Q16" s="401">
        <v>39335</v>
      </c>
      <c r="R16" s="401">
        <v>49810</v>
      </c>
      <c r="S16" s="401">
        <v>1117573</v>
      </c>
      <c r="T16" s="402">
        <v>7660568</v>
      </c>
    </row>
    <row r="17" spans="2:20">
      <c r="B17" s="397"/>
      <c r="C17" s="398"/>
      <c r="D17" s="398"/>
      <c r="E17" s="398"/>
      <c r="F17" s="398" t="s">
        <v>240</v>
      </c>
      <c r="G17" s="398"/>
      <c r="H17" s="398"/>
      <c r="I17" s="398"/>
      <c r="J17" s="398"/>
      <c r="K17" s="398"/>
      <c r="L17" s="398"/>
      <c r="M17" s="401">
        <v>2459</v>
      </c>
      <c r="N17" s="401">
        <v>6334</v>
      </c>
      <c r="O17" s="401">
        <v>1111</v>
      </c>
      <c r="P17" s="401">
        <v>7733</v>
      </c>
      <c r="Q17" s="401">
        <v>165</v>
      </c>
      <c r="R17" s="401">
        <v>178</v>
      </c>
      <c r="S17" s="401">
        <v>12341</v>
      </c>
      <c r="T17" s="402">
        <v>30322</v>
      </c>
    </row>
    <row r="18" spans="2:20">
      <c r="B18" s="397"/>
      <c r="C18" s="398"/>
      <c r="D18" s="398"/>
      <c r="E18" s="398" t="s">
        <v>413</v>
      </c>
      <c r="F18" s="398"/>
      <c r="G18" s="398"/>
      <c r="H18" s="398"/>
      <c r="I18" s="398"/>
      <c r="J18" s="398"/>
      <c r="K18" s="398"/>
      <c r="L18" s="398"/>
      <c r="M18" s="399">
        <v>54156</v>
      </c>
      <c r="N18" s="399">
        <v>78574</v>
      </c>
      <c r="O18" s="399">
        <v>420188</v>
      </c>
      <c r="P18" s="399">
        <v>26762</v>
      </c>
      <c r="Q18" s="399">
        <v>7895</v>
      </c>
      <c r="R18" s="399">
        <v>1393</v>
      </c>
      <c r="S18" s="399">
        <v>545793</v>
      </c>
      <c r="T18" s="400">
        <v>1134761</v>
      </c>
    </row>
    <row r="19" spans="2:20">
      <c r="B19" s="397"/>
      <c r="C19" s="398"/>
      <c r="D19" s="398"/>
      <c r="E19" s="398"/>
      <c r="F19" s="398" t="s">
        <v>415</v>
      </c>
      <c r="G19" s="398"/>
      <c r="H19" s="398"/>
      <c r="I19" s="398"/>
      <c r="J19" s="398"/>
      <c r="K19" s="398"/>
      <c r="L19" s="398"/>
      <c r="M19" s="401">
        <v>49968</v>
      </c>
      <c r="N19" s="401">
        <v>73438</v>
      </c>
      <c r="O19" s="401">
        <v>7649</v>
      </c>
      <c r="P19" s="401">
        <v>10312</v>
      </c>
      <c r="Q19" s="401">
        <v>7815</v>
      </c>
      <c r="R19" s="401">
        <v>1376</v>
      </c>
      <c r="S19" s="401">
        <v>170100</v>
      </c>
      <c r="T19" s="402">
        <v>320658</v>
      </c>
    </row>
    <row r="20" spans="2:20">
      <c r="B20" s="397"/>
      <c r="C20" s="398"/>
      <c r="D20" s="398"/>
      <c r="E20" s="398"/>
      <c r="F20" s="398" t="s">
        <v>417</v>
      </c>
      <c r="G20" s="398"/>
      <c r="H20" s="398"/>
      <c r="I20" s="398"/>
      <c r="J20" s="398"/>
      <c r="K20" s="398"/>
      <c r="L20" s="398"/>
      <c r="M20" s="403">
        <v>0</v>
      </c>
      <c r="N20" s="403">
        <v>0</v>
      </c>
      <c r="O20" s="403">
        <v>0</v>
      </c>
      <c r="P20" s="403">
        <v>0</v>
      </c>
      <c r="Q20" s="403">
        <v>0</v>
      </c>
      <c r="R20" s="403">
        <v>0</v>
      </c>
      <c r="S20" s="401">
        <v>163632</v>
      </c>
      <c r="T20" s="402">
        <v>163632</v>
      </c>
    </row>
    <row r="21" spans="2:20">
      <c r="B21" s="397"/>
      <c r="C21" s="398"/>
      <c r="D21" s="398"/>
      <c r="E21" s="398"/>
      <c r="F21" s="398" t="s">
        <v>240</v>
      </c>
      <c r="G21" s="398"/>
      <c r="H21" s="398"/>
      <c r="I21" s="398"/>
      <c r="J21" s="398"/>
      <c r="K21" s="398"/>
      <c r="L21" s="398"/>
      <c r="M21" s="401">
        <v>4187</v>
      </c>
      <c r="N21" s="401">
        <v>5136</v>
      </c>
      <c r="O21" s="401">
        <v>412539</v>
      </c>
      <c r="P21" s="401">
        <v>16450</v>
      </c>
      <c r="Q21" s="401">
        <v>80</v>
      </c>
      <c r="R21" s="401">
        <v>17</v>
      </c>
      <c r="S21" s="401">
        <v>212061</v>
      </c>
      <c r="T21" s="402">
        <v>650471</v>
      </c>
    </row>
    <row r="22" spans="2:20">
      <c r="B22" s="397"/>
      <c r="C22" s="398"/>
      <c r="D22" s="398" t="s">
        <v>420</v>
      </c>
      <c r="E22" s="398"/>
      <c r="F22" s="398"/>
      <c r="G22" s="398"/>
      <c r="H22" s="398"/>
      <c r="I22" s="398"/>
      <c r="J22" s="398"/>
      <c r="K22" s="398"/>
      <c r="L22" s="398"/>
      <c r="M22" s="399">
        <v>5291038</v>
      </c>
      <c r="N22" s="399">
        <v>1638094</v>
      </c>
      <c r="O22" s="399">
        <v>34181138</v>
      </c>
      <c r="P22" s="399">
        <v>814630</v>
      </c>
      <c r="Q22" s="399">
        <v>191119</v>
      </c>
      <c r="R22" s="399">
        <v>3893325</v>
      </c>
      <c r="S22" s="399">
        <v>2183641</v>
      </c>
      <c r="T22" s="400">
        <v>48192985</v>
      </c>
    </row>
    <row r="23" spans="2:20">
      <c r="B23" s="397"/>
      <c r="C23" s="398"/>
      <c r="D23" s="398"/>
      <c r="E23" s="398" t="s">
        <v>422</v>
      </c>
      <c r="F23" s="398"/>
      <c r="G23" s="398"/>
      <c r="H23" s="398"/>
      <c r="I23" s="398"/>
      <c r="J23" s="398"/>
      <c r="K23" s="398"/>
      <c r="L23" s="398"/>
      <c r="M23" s="401">
        <v>4345306</v>
      </c>
      <c r="N23" s="401">
        <v>1279727</v>
      </c>
      <c r="O23" s="401">
        <v>11555475</v>
      </c>
      <c r="P23" s="401">
        <v>753263</v>
      </c>
      <c r="Q23" s="401">
        <v>189792</v>
      </c>
      <c r="R23" s="401">
        <v>3893205</v>
      </c>
      <c r="S23" s="401">
        <v>1345607</v>
      </c>
      <c r="T23" s="402">
        <v>23362374</v>
      </c>
    </row>
    <row r="24" spans="2:20">
      <c r="B24" s="397"/>
      <c r="C24" s="398"/>
      <c r="D24" s="398"/>
      <c r="E24" s="398" t="s">
        <v>424</v>
      </c>
      <c r="F24" s="398"/>
      <c r="G24" s="398"/>
      <c r="H24" s="398"/>
      <c r="I24" s="398"/>
      <c r="J24" s="398"/>
      <c r="K24" s="398"/>
      <c r="L24" s="398"/>
      <c r="M24" s="403">
        <v>0</v>
      </c>
      <c r="N24" s="401">
        <v>280528</v>
      </c>
      <c r="O24" s="401">
        <v>16883664</v>
      </c>
      <c r="P24" s="401">
        <v>39117</v>
      </c>
      <c r="Q24" s="403">
        <v>0</v>
      </c>
      <c r="R24" s="403">
        <v>0</v>
      </c>
      <c r="S24" s="403">
        <v>0</v>
      </c>
      <c r="T24" s="402">
        <v>17203309</v>
      </c>
    </row>
    <row r="25" spans="2:20">
      <c r="B25" s="397"/>
      <c r="C25" s="398"/>
      <c r="D25" s="398"/>
      <c r="E25" s="398" t="s">
        <v>426</v>
      </c>
      <c r="F25" s="398"/>
      <c r="G25" s="398"/>
      <c r="H25" s="398"/>
      <c r="I25" s="398"/>
      <c r="J25" s="398"/>
      <c r="K25" s="398"/>
      <c r="L25" s="398"/>
      <c r="M25" s="403">
        <v>0</v>
      </c>
      <c r="N25" s="403">
        <v>0</v>
      </c>
      <c r="O25" s="401">
        <v>5741998</v>
      </c>
      <c r="P25" s="403">
        <v>0</v>
      </c>
      <c r="Q25" s="403">
        <v>0</v>
      </c>
      <c r="R25" s="403">
        <v>0</v>
      </c>
      <c r="S25" s="403">
        <v>0</v>
      </c>
      <c r="T25" s="402">
        <v>5741998</v>
      </c>
    </row>
    <row r="26" spans="2:20">
      <c r="B26" s="397"/>
      <c r="C26" s="398"/>
      <c r="D26" s="398"/>
      <c r="E26" s="398" t="s">
        <v>240</v>
      </c>
      <c r="F26" s="398"/>
      <c r="G26" s="398"/>
      <c r="H26" s="398"/>
      <c r="I26" s="398"/>
      <c r="J26" s="398"/>
      <c r="K26" s="398"/>
      <c r="L26" s="398"/>
      <c r="M26" s="401">
        <v>945733</v>
      </c>
      <c r="N26" s="401">
        <v>77839</v>
      </c>
      <c r="O26" s="403">
        <v>0</v>
      </c>
      <c r="P26" s="401">
        <v>22250</v>
      </c>
      <c r="Q26" s="403">
        <v>1327</v>
      </c>
      <c r="R26" s="401">
        <v>120</v>
      </c>
      <c r="S26" s="401">
        <v>838034</v>
      </c>
      <c r="T26" s="402">
        <v>1885304</v>
      </c>
    </row>
    <row r="27" spans="2:20">
      <c r="B27" s="397"/>
      <c r="C27" s="398" t="s">
        <v>429</v>
      </c>
      <c r="D27" s="398"/>
      <c r="E27" s="398"/>
      <c r="F27" s="398"/>
      <c r="G27" s="398"/>
      <c r="H27" s="398"/>
      <c r="I27" s="398"/>
      <c r="J27" s="398"/>
      <c r="K27" s="398"/>
      <c r="L27" s="398"/>
      <c r="M27" s="399">
        <v>751122</v>
      </c>
      <c r="N27" s="399">
        <v>193140</v>
      </c>
      <c r="O27" s="399">
        <v>733418</v>
      </c>
      <c r="P27" s="399">
        <v>1015678</v>
      </c>
      <c r="Q27" s="399">
        <v>23380</v>
      </c>
      <c r="R27" s="404">
        <v>128038</v>
      </c>
      <c r="S27" s="399">
        <v>709787</v>
      </c>
      <c r="T27" s="400">
        <v>3554563</v>
      </c>
    </row>
    <row r="28" spans="2:20">
      <c r="B28" s="397"/>
      <c r="C28" s="398"/>
      <c r="D28" s="398" t="s">
        <v>431</v>
      </c>
      <c r="E28" s="398"/>
      <c r="F28" s="398"/>
      <c r="G28" s="398"/>
      <c r="H28" s="398"/>
      <c r="I28" s="398"/>
      <c r="J28" s="405"/>
      <c r="K28" s="405"/>
      <c r="L28" s="405"/>
      <c r="M28" s="401">
        <v>500214</v>
      </c>
      <c r="N28" s="401">
        <v>141648</v>
      </c>
      <c r="O28" s="401">
        <v>40197</v>
      </c>
      <c r="P28" s="401">
        <v>655228</v>
      </c>
      <c r="Q28" s="401">
        <v>13429</v>
      </c>
      <c r="R28" s="403"/>
      <c r="S28" s="401">
        <v>116757</v>
      </c>
      <c r="T28" s="402">
        <v>1467472</v>
      </c>
    </row>
    <row r="29" spans="2:20">
      <c r="B29" s="397"/>
      <c r="C29" s="398"/>
      <c r="D29" s="398" t="s">
        <v>240</v>
      </c>
      <c r="E29" s="398"/>
      <c r="F29" s="398"/>
      <c r="G29" s="398"/>
      <c r="H29" s="398"/>
      <c r="I29" s="398"/>
      <c r="J29" s="405"/>
      <c r="K29" s="405"/>
      <c r="L29" s="405"/>
      <c r="M29" s="401">
        <v>250908</v>
      </c>
      <c r="N29" s="401">
        <v>51492</v>
      </c>
      <c r="O29" s="401">
        <v>693221</v>
      </c>
      <c r="P29" s="401">
        <v>360450</v>
      </c>
      <c r="Q29" s="401">
        <v>9951</v>
      </c>
      <c r="R29" s="403">
        <v>128038</v>
      </c>
      <c r="S29" s="401">
        <v>593030</v>
      </c>
      <c r="T29" s="402">
        <v>2087091</v>
      </c>
    </row>
    <row r="30" spans="2:20">
      <c r="B30" s="397" t="s">
        <v>434</v>
      </c>
      <c r="C30" s="398"/>
      <c r="D30" s="398"/>
      <c r="E30" s="398"/>
      <c r="F30" s="398"/>
      <c r="G30" s="398"/>
      <c r="H30" s="398"/>
      <c r="I30" s="398"/>
      <c r="J30" s="398"/>
      <c r="K30" s="398"/>
      <c r="L30" s="398"/>
      <c r="M30" s="399">
        <v>-11627270</v>
      </c>
      <c r="N30" s="399">
        <v>-9446024</v>
      </c>
      <c r="O30" s="399">
        <v>-46861894</v>
      </c>
      <c r="P30" s="399">
        <v>-9293996</v>
      </c>
      <c r="Q30" s="399">
        <v>-961779</v>
      </c>
      <c r="R30" s="399">
        <v>-3925842</v>
      </c>
      <c r="S30" s="399">
        <v>-9306729</v>
      </c>
      <c r="T30" s="400">
        <v>-91423534</v>
      </c>
    </row>
    <row r="31" spans="2:20">
      <c r="B31" s="397"/>
      <c r="C31" s="398" t="s">
        <v>436</v>
      </c>
      <c r="D31" s="398"/>
      <c r="E31" s="398"/>
      <c r="F31" s="398"/>
      <c r="G31" s="398"/>
      <c r="H31" s="398"/>
      <c r="I31" s="398"/>
      <c r="J31" s="398"/>
      <c r="K31" s="398"/>
      <c r="L31" s="398"/>
      <c r="M31" s="399">
        <v>159114</v>
      </c>
      <c r="N31" s="399">
        <v>6406</v>
      </c>
      <c r="O31" s="399">
        <v>0</v>
      </c>
      <c r="P31" s="399">
        <v>0</v>
      </c>
      <c r="Q31" s="404">
        <v>0</v>
      </c>
      <c r="R31" s="404">
        <v>0</v>
      </c>
      <c r="S31" s="399">
        <v>0</v>
      </c>
      <c r="T31" s="400">
        <v>165520</v>
      </c>
    </row>
    <row r="32" spans="2:20">
      <c r="B32" s="397"/>
      <c r="C32" s="398"/>
      <c r="D32" s="398" t="s">
        <v>438</v>
      </c>
      <c r="E32" s="398"/>
      <c r="F32" s="398"/>
      <c r="G32" s="398"/>
      <c r="H32" s="398"/>
      <c r="I32" s="398"/>
      <c r="J32" s="398"/>
      <c r="K32" s="398"/>
      <c r="L32" s="398"/>
      <c r="M32" s="403">
        <v>0</v>
      </c>
      <c r="N32" s="403">
        <v>6406</v>
      </c>
      <c r="O32" s="403">
        <v>0</v>
      </c>
      <c r="P32" s="403">
        <v>0</v>
      </c>
      <c r="Q32" s="403">
        <v>0</v>
      </c>
      <c r="R32" s="403">
        <v>0</v>
      </c>
      <c r="S32" s="403">
        <v>0</v>
      </c>
      <c r="T32" s="402">
        <v>6406</v>
      </c>
    </row>
    <row r="33" spans="2:20">
      <c r="B33" s="397"/>
      <c r="C33" s="398"/>
      <c r="D33" s="398" t="s">
        <v>440</v>
      </c>
      <c r="E33" s="398"/>
      <c r="F33" s="398"/>
      <c r="G33" s="398"/>
      <c r="H33" s="398"/>
      <c r="I33" s="398"/>
      <c r="J33" s="398"/>
      <c r="K33" s="398"/>
      <c r="L33" s="398"/>
      <c r="M33" s="401">
        <v>159114</v>
      </c>
      <c r="N33" s="403">
        <v>0</v>
      </c>
      <c r="O33" s="401">
        <v>0</v>
      </c>
      <c r="P33" s="403">
        <v>0</v>
      </c>
      <c r="Q33" s="403">
        <v>0</v>
      </c>
      <c r="R33" s="403">
        <v>0</v>
      </c>
      <c r="S33" s="401">
        <v>0</v>
      </c>
      <c r="T33" s="402">
        <v>159114</v>
      </c>
    </row>
    <row r="34" spans="2:20">
      <c r="B34" s="397"/>
      <c r="C34" s="398"/>
      <c r="D34" s="398" t="s">
        <v>442</v>
      </c>
      <c r="E34" s="398"/>
      <c r="F34" s="398"/>
      <c r="G34" s="398"/>
      <c r="H34" s="398"/>
      <c r="I34" s="398"/>
      <c r="J34" s="398"/>
      <c r="K34" s="398"/>
      <c r="L34" s="398"/>
      <c r="M34" s="403">
        <v>0</v>
      </c>
      <c r="N34" s="403">
        <v>0</v>
      </c>
      <c r="O34" s="403">
        <v>0</v>
      </c>
      <c r="P34" s="403">
        <v>0</v>
      </c>
      <c r="Q34" s="403">
        <v>0</v>
      </c>
      <c r="R34" s="403">
        <v>0</v>
      </c>
      <c r="S34" s="403">
        <v>0</v>
      </c>
      <c r="T34" s="402" t="s">
        <v>359</v>
      </c>
    </row>
    <row r="35" spans="2:20">
      <c r="B35" s="397"/>
      <c r="C35" s="398"/>
      <c r="D35" s="398" t="s">
        <v>444</v>
      </c>
      <c r="E35" s="398"/>
      <c r="F35" s="398"/>
      <c r="G35" s="398"/>
      <c r="H35" s="398"/>
      <c r="I35" s="398"/>
      <c r="J35" s="398"/>
      <c r="K35" s="398"/>
      <c r="L35" s="398"/>
      <c r="M35" s="403">
        <v>0</v>
      </c>
      <c r="N35" s="403">
        <v>0</v>
      </c>
      <c r="O35" s="403">
        <v>0</v>
      </c>
      <c r="P35" s="403">
        <v>0</v>
      </c>
      <c r="Q35" s="403">
        <v>0</v>
      </c>
      <c r="R35" s="403">
        <v>0</v>
      </c>
      <c r="S35" s="403">
        <v>0</v>
      </c>
      <c r="T35" s="402" t="s">
        <v>359</v>
      </c>
    </row>
    <row r="36" spans="2:20">
      <c r="B36" s="397"/>
      <c r="C36" s="398"/>
      <c r="D36" s="398" t="s">
        <v>240</v>
      </c>
      <c r="E36" s="398"/>
      <c r="F36" s="398"/>
      <c r="G36" s="398"/>
      <c r="H36" s="398"/>
      <c r="I36" s="398"/>
      <c r="J36" s="398"/>
      <c r="K36" s="398"/>
      <c r="L36" s="398"/>
      <c r="M36" s="403">
        <v>0</v>
      </c>
      <c r="N36" s="403">
        <v>0</v>
      </c>
      <c r="O36" s="403">
        <v>0</v>
      </c>
      <c r="P36" s="403">
        <v>0</v>
      </c>
      <c r="Q36" s="403">
        <v>0</v>
      </c>
      <c r="R36" s="403">
        <v>0</v>
      </c>
      <c r="S36" s="403">
        <v>0</v>
      </c>
      <c r="T36" s="402" t="s">
        <v>359</v>
      </c>
    </row>
    <row r="37" spans="2:20">
      <c r="B37" s="397"/>
      <c r="C37" s="398" t="s">
        <v>447</v>
      </c>
      <c r="D37" s="398"/>
      <c r="E37" s="398"/>
      <c r="F37" s="398"/>
      <c r="G37" s="398"/>
      <c r="H37" s="398"/>
      <c r="I37" s="398"/>
      <c r="J37" s="405"/>
      <c r="K37" s="405"/>
      <c r="L37" s="405"/>
      <c r="M37" s="404">
        <v>1782</v>
      </c>
      <c r="N37" s="404">
        <v>91</v>
      </c>
      <c r="O37" s="404">
        <v>0</v>
      </c>
      <c r="P37" s="404">
        <v>2803</v>
      </c>
      <c r="Q37" s="404">
        <v>0</v>
      </c>
      <c r="R37" s="404">
        <v>0</v>
      </c>
      <c r="S37" s="399">
        <v>0</v>
      </c>
      <c r="T37" s="400">
        <v>4676</v>
      </c>
    </row>
    <row r="38" spans="2:20">
      <c r="B38" s="397"/>
      <c r="C38" s="398"/>
      <c r="D38" s="398" t="s">
        <v>449</v>
      </c>
      <c r="E38" s="398"/>
      <c r="F38" s="398"/>
      <c r="G38" s="398"/>
      <c r="H38" s="398"/>
      <c r="I38" s="398"/>
      <c r="J38" s="405"/>
      <c r="K38" s="405"/>
      <c r="L38" s="405"/>
      <c r="M38" s="403">
        <v>1782</v>
      </c>
      <c r="N38" s="403">
        <v>91</v>
      </c>
      <c r="O38" s="403">
        <v>0</v>
      </c>
      <c r="P38" s="403">
        <v>2803</v>
      </c>
      <c r="Q38" s="403">
        <v>0</v>
      </c>
      <c r="R38" s="403">
        <v>0</v>
      </c>
      <c r="S38" s="401">
        <v>0</v>
      </c>
      <c r="T38" s="402">
        <v>4676</v>
      </c>
    </row>
    <row r="39" spans="2:20">
      <c r="B39" s="397"/>
      <c r="C39" s="398"/>
      <c r="D39" s="398" t="s">
        <v>240</v>
      </c>
      <c r="E39" s="398"/>
      <c r="F39" s="398"/>
      <c r="G39" s="398"/>
      <c r="H39" s="398"/>
      <c r="I39" s="398"/>
      <c r="J39" s="405"/>
      <c r="K39" s="405"/>
      <c r="L39" s="405"/>
      <c r="M39" s="403">
        <v>0</v>
      </c>
      <c r="N39" s="403">
        <v>0</v>
      </c>
      <c r="O39" s="403">
        <v>0</v>
      </c>
      <c r="P39" s="403">
        <v>0</v>
      </c>
      <c r="Q39" s="403">
        <v>0</v>
      </c>
      <c r="R39" s="403">
        <v>0</v>
      </c>
      <c r="S39" s="403">
        <v>0</v>
      </c>
      <c r="T39" s="402" t="s">
        <v>359</v>
      </c>
    </row>
    <row r="40" spans="2:20">
      <c r="B40" s="406" t="s">
        <v>452</v>
      </c>
      <c r="C40" s="407"/>
      <c r="D40" s="407"/>
      <c r="E40" s="407"/>
      <c r="F40" s="407"/>
      <c r="G40" s="407"/>
      <c r="H40" s="407"/>
      <c r="I40" s="407"/>
      <c r="J40" s="408"/>
      <c r="K40" s="408"/>
      <c r="L40" s="408"/>
      <c r="M40" s="409">
        <v>-11784602</v>
      </c>
      <c r="N40" s="409">
        <v>-9452339</v>
      </c>
      <c r="O40" s="409">
        <v>-46861894</v>
      </c>
      <c r="P40" s="409">
        <v>-9291193</v>
      </c>
      <c r="Q40" s="409">
        <v>-961779</v>
      </c>
      <c r="R40" s="409">
        <v>-3925842</v>
      </c>
      <c r="S40" s="409">
        <v>-9306729</v>
      </c>
      <c r="T40" s="410">
        <v>-91584378</v>
      </c>
    </row>
    <row r="41" spans="2:20">
      <c r="B41" s="411" t="s">
        <v>632</v>
      </c>
      <c r="C41" s="412"/>
      <c r="D41" s="413"/>
      <c r="E41" s="413"/>
      <c r="F41" s="413"/>
      <c r="G41" s="413"/>
      <c r="H41" s="413"/>
      <c r="I41" s="414"/>
      <c r="J41" s="414"/>
      <c r="K41" s="414"/>
      <c r="L41" s="415"/>
    </row>
    <row r="57" spans="1:118" s="416" customFormat="1">
      <c r="A57" s="392"/>
      <c r="B57" s="392"/>
      <c r="C57" s="392"/>
      <c r="D57" s="392"/>
      <c r="E57" s="392"/>
      <c r="F57" s="392"/>
      <c r="G57" s="392"/>
      <c r="H57" s="392"/>
      <c r="I57" s="392"/>
      <c r="J57" s="392"/>
      <c r="K57" s="392"/>
      <c r="L57" s="392"/>
      <c r="M57" s="392"/>
      <c r="N57" s="392"/>
      <c r="O57" s="392"/>
      <c r="P57" s="392"/>
      <c r="Q57" s="392"/>
      <c r="R57" s="392"/>
      <c r="S57" s="392"/>
      <c r="T57" s="392"/>
      <c r="U57" s="392"/>
      <c r="V57" s="392"/>
      <c r="W57" s="392"/>
      <c r="X57" s="392"/>
      <c r="Y57" s="392"/>
      <c r="Z57" s="392"/>
      <c r="AA57" s="392"/>
      <c r="AB57" s="392"/>
      <c r="AC57" s="392"/>
      <c r="AD57" s="392"/>
      <c r="AE57" s="392"/>
      <c r="AF57" s="392"/>
      <c r="AG57" s="392"/>
      <c r="AH57" s="392"/>
      <c r="AI57" s="392"/>
      <c r="AJ57" s="392"/>
      <c r="AK57" s="392"/>
      <c r="AL57" s="392"/>
      <c r="AM57" s="392"/>
      <c r="AN57" s="392"/>
      <c r="AO57" s="392"/>
      <c r="AP57" s="392"/>
      <c r="AQ57" s="392"/>
      <c r="AR57" s="392"/>
      <c r="AS57" s="392"/>
      <c r="AT57" s="392"/>
      <c r="AU57" s="392"/>
      <c r="AV57" s="392"/>
      <c r="AW57" s="392"/>
      <c r="AX57" s="392"/>
      <c r="AY57" s="392"/>
      <c r="AZ57" s="392"/>
      <c r="BA57" s="392"/>
      <c r="BB57" s="392"/>
      <c r="BC57" s="392"/>
      <c r="BD57" s="392"/>
      <c r="BE57" s="392"/>
      <c r="BF57" s="392"/>
      <c r="BG57" s="392"/>
      <c r="BH57" s="392"/>
      <c r="BI57" s="392"/>
      <c r="BJ57" s="392"/>
      <c r="BK57" s="392"/>
      <c r="BL57" s="392"/>
      <c r="BM57" s="392"/>
      <c r="BN57" s="392"/>
      <c r="BO57" s="392"/>
      <c r="BP57" s="392"/>
      <c r="BQ57" s="392"/>
      <c r="BR57" s="392"/>
      <c r="BS57" s="392"/>
      <c r="BT57" s="392"/>
      <c r="BU57" s="392"/>
      <c r="BV57" s="392"/>
      <c r="BW57" s="392"/>
      <c r="BX57" s="392"/>
      <c r="BY57" s="392"/>
      <c r="BZ57" s="392"/>
      <c r="CA57" s="392"/>
      <c r="CB57" s="392"/>
      <c r="CC57" s="392"/>
      <c r="CD57" s="392"/>
      <c r="CE57" s="392"/>
      <c r="CF57" s="392"/>
      <c r="CG57" s="392"/>
      <c r="CH57" s="392"/>
      <c r="CI57" s="392"/>
      <c r="CJ57" s="392"/>
      <c r="CK57" s="392"/>
      <c r="CL57" s="392"/>
      <c r="CM57" s="392"/>
      <c r="CN57" s="392"/>
      <c r="CO57" s="392"/>
      <c r="CP57" s="392"/>
      <c r="CQ57" s="392"/>
      <c r="CR57" s="392"/>
      <c r="CS57" s="392"/>
      <c r="CT57" s="392"/>
      <c r="CU57" s="392"/>
      <c r="CV57" s="392"/>
      <c r="CW57" s="392"/>
      <c r="CX57" s="392"/>
      <c r="CY57" s="392"/>
      <c r="CZ57" s="392"/>
      <c r="DA57" s="392"/>
      <c r="DB57" s="392"/>
      <c r="DC57" s="392"/>
      <c r="DD57" s="392"/>
      <c r="DE57" s="392"/>
      <c r="DF57" s="392"/>
      <c r="DG57" s="392"/>
      <c r="DH57" s="392"/>
      <c r="DI57" s="392"/>
      <c r="DJ57" s="392"/>
      <c r="DK57" s="392"/>
      <c r="DL57" s="392"/>
      <c r="DM57" s="392"/>
      <c r="DN57" s="392"/>
    </row>
    <row r="58" spans="1:118" s="416" customFormat="1">
      <c r="A58" s="392"/>
      <c r="B58" s="392"/>
      <c r="C58" s="392"/>
      <c r="D58" s="392"/>
      <c r="E58" s="392"/>
      <c r="F58" s="392"/>
      <c r="G58" s="392"/>
      <c r="H58" s="392"/>
      <c r="I58" s="392"/>
      <c r="J58" s="392"/>
      <c r="K58" s="392"/>
      <c r="L58" s="392"/>
      <c r="M58" s="392"/>
      <c r="N58" s="392"/>
      <c r="O58" s="392"/>
      <c r="P58" s="392"/>
      <c r="Q58" s="392"/>
      <c r="R58" s="392"/>
      <c r="S58" s="392"/>
      <c r="T58" s="392"/>
      <c r="U58" s="392"/>
      <c r="V58" s="392"/>
      <c r="W58" s="392"/>
      <c r="X58" s="392"/>
      <c r="Y58" s="392"/>
      <c r="Z58" s="392"/>
      <c r="AA58" s="392"/>
      <c r="AB58" s="392"/>
      <c r="AC58" s="392"/>
      <c r="AD58" s="392"/>
      <c r="AE58" s="392"/>
      <c r="AF58" s="392"/>
      <c r="AG58" s="392"/>
      <c r="AH58" s="392"/>
      <c r="AI58" s="392"/>
      <c r="AJ58" s="392"/>
      <c r="AK58" s="392"/>
      <c r="AL58" s="392"/>
      <c r="AM58" s="392"/>
      <c r="AN58" s="392"/>
      <c r="AO58" s="392"/>
      <c r="AP58" s="392"/>
      <c r="AQ58" s="392"/>
      <c r="AR58" s="392"/>
      <c r="AS58" s="392"/>
      <c r="AT58" s="392"/>
      <c r="AU58" s="392"/>
      <c r="AV58" s="392"/>
      <c r="AW58" s="392"/>
      <c r="AX58" s="392"/>
      <c r="AY58" s="392"/>
      <c r="AZ58" s="392"/>
      <c r="BA58" s="392"/>
      <c r="BB58" s="392"/>
      <c r="BC58" s="392"/>
      <c r="BD58" s="392"/>
      <c r="BE58" s="392"/>
      <c r="BF58" s="392"/>
      <c r="BG58" s="392"/>
      <c r="BH58" s="392"/>
      <c r="BI58" s="392"/>
      <c r="BJ58" s="392"/>
      <c r="BK58" s="392"/>
      <c r="BL58" s="392"/>
      <c r="BM58" s="392"/>
      <c r="BN58" s="392"/>
      <c r="BO58" s="392"/>
      <c r="BP58" s="392"/>
      <c r="BQ58" s="392"/>
      <c r="BR58" s="392"/>
      <c r="BS58" s="392"/>
      <c r="BT58" s="392"/>
      <c r="BU58" s="392"/>
      <c r="BV58" s="392"/>
      <c r="BW58" s="392"/>
      <c r="BX58" s="392"/>
      <c r="BY58" s="392"/>
      <c r="BZ58" s="392"/>
      <c r="CA58" s="392"/>
      <c r="CB58" s="392"/>
      <c r="CC58" s="392"/>
      <c r="CD58" s="392"/>
      <c r="CE58" s="392"/>
      <c r="CF58" s="392"/>
      <c r="CG58" s="392"/>
      <c r="CH58" s="392"/>
      <c r="CI58" s="392"/>
      <c r="CJ58" s="392"/>
      <c r="CK58" s="392"/>
      <c r="CL58" s="392"/>
      <c r="CM58" s="392"/>
      <c r="CN58" s="392"/>
      <c r="CO58" s="392"/>
      <c r="CP58" s="392"/>
      <c r="CQ58" s="392"/>
      <c r="CR58" s="392"/>
      <c r="CS58" s="392"/>
      <c r="CT58" s="392"/>
      <c r="CU58" s="392"/>
      <c r="CV58" s="392"/>
      <c r="CW58" s="392"/>
      <c r="CX58" s="392"/>
      <c r="CY58" s="392"/>
      <c r="CZ58" s="392"/>
      <c r="DA58" s="392"/>
      <c r="DB58" s="392"/>
      <c r="DC58" s="392"/>
      <c r="DD58" s="392"/>
      <c r="DE58" s="392"/>
      <c r="DF58" s="392"/>
      <c r="DG58" s="392"/>
      <c r="DH58" s="392"/>
      <c r="DI58" s="392"/>
      <c r="DJ58" s="392"/>
      <c r="DK58" s="392"/>
      <c r="DL58" s="392"/>
      <c r="DM58" s="392"/>
      <c r="DN58" s="392"/>
    </row>
    <row r="59" spans="1:118" s="416" customFormat="1">
      <c r="A59" s="392"/>
      <c r="B59" s="392"/>
      <c r="C59" s="392"/>
      <c r="D59" s="392"/>
      <c r="E59" s="392"/>
      <c r="F59" s="392"/>
      <c r="G59" s="392"/>
      <c r="H59" s="392"/>
      <c r="I59" s="392"/>
      <c r="J59" s="392"/>
      <c r="K59" s="392"/>
      <c r="L59" s="392"/>
      <c r="M59" s="392"/>
      <c r="N59" s="392"/>
      <c r="O59" s="392"/>
      <c r="P59" s="392"/>
      <c r="Q59" s="392"/>
      <c r="R59" s="392"/>
      <c r="S59" s="392"/>
      <c r="T59" s="392"/>
      <c r="U59" s="392"/>
      <c r="V59" s="392"/>
      <c r="W59" s="392"/>
      <c r="X59" s="392"/>
      <c r="Y59" s="392"/>
      <c r="Z59" s="392"/>
      <c r="AA59" s="392"/>
      <c r="AB59" s="392"/>
      <c r="AC59" s="392"/>
      <c r="AD59" s="392"/>
      <c r="AE59" s="392"/>
      <c r="AF59" s="392"/>
      <c r="AG59" s="392"/>
      <c r="AH59" s="392"/>
      <c r="AI59" s="392"/>
      <c r="AJ59" s="392"/>
      <c r="AK59" s="392"/>
      <c r="AL59" s="392"/>
      <c r="AM59" s="392"/>
      <c r="AN59" s="392"/>
      <c r="AO59" s="392"/>
      <c r="AP59" s="392"/>
      <c r="AQ59" s="392"/>
      <c r="AR59" s="392"/>
      <c r="AS59" s="392"/>
      <c r="AT59" s="392"/>
      <c r="AU59" s="392"/>
      <c r="AV59" s="392"/>
      <c r="AW59" s="392"/>
      <c r="AX59" s="392"/>
      <c r="AY59" s="392"/>
      <c r="AZ59" s="392"/>
      <c r="BA59" s="392"/>
      <c r="BB59" s="392"/>
      <c r="BC59" s="392"/>
      <c r="BD59" s="392"/>
      <c r="BE59" s="392"/>
      <c r="BF59" s="392"/>
      <c r="BG59" s="392"/>
      <c r="BH59" s="392"/>
      <c r="BI59" s="392"/>
      <c r="BJ59" s="392"/>
      <c r="BK59" s="392"/>
      <c r="BL59" s="392"/>
      <c r="BM59" s="392"/>
      <c r="BN59" s="392"/>
      <c r="BO59" s="392"/>
      <c r="BP59" s="392"/>
      <c r="BQ59" s="392"/>
      <c r="BR59" s="392"/>
      <c r="BS59" s="392"/>
      <c r="BT59" s="392"/>
      <c r="BU59" s="392"/>
      <c r="BV59" s="392"/>
      <c r="BW59" s="392"/>
      <c r="BX59" s="392"/>
      <c r="BY59" s="392"/>
      <c r="BZ59" s="392"/>
      <c r="CA59" s="392"/>
      <c r="CB59" s="392"/>
      <c r="CC59" s="392"/>
      <c r="CD59" s="392"/>
      <c r="CE59" s="392"/>
      <c r="CF59" s="392"/>
      <c r="CG59" s="392"/>
      <c r="CH59" s="392"/>
      <c r="CI59" s="392"/>
      <c r="CJ59" s="392"/>
      <c r="CK59" s="392"/>
      <c r="CL59" s="392"/>
      <c r="CM59" s="392"/>
      <c r="CN59" s="392"/>
      <c r="CO59" s="392"/>
      <c r="CP59" s="392"/>
      <c r="CQ59" s="392"/>
      <c r="CR59" s="392"/>
      <c r="CS59" s="392"/>
      <c r="CT59" s="392"/>
      <c r="CU59" s="392"/>
      <c r="CV59" s="392"/>
      <c r="CW59" s="392"/>
      <c r="CX59" s="392"/>
      <c r="CY59" s="392"/>
      <c r="CZ59" s="392"/>
      <c r="DA59" s="392"/>
      <c r="DB59" s="392"/>
      <c r="DC59" s="392"/>
      <c r="DD59" s="392"/>
      <c r="DE59" s="392"/>
      <c r="DF59" s="392"/>
      <c r="DG59" s="392"/>
      <c r="DH59" s="392"/>
      <c r="DI59" s="392"/>
      <c r="DJ59" s="392"/>
      <c r="DK59" s="392"/>
      <c r="DL59" s="392"/>
      <c r="DM59" s="392"/>
      <c r="DN59" s="392"/>
    </row>
    <row r="60" spans="1:118" s="416" customFormat="1">
      <c r="A60" s="392"/>
      <c r="B60" s="392"/>
      <c r="C60" s="392"/>
      <c r="D60" s="392"/>
      <c r="E60" s="392"/>
      <c r="F60" s="392"/>
      <c r="G60" s="392"/>
      <c r="H60" s="392"/>
      <c r="I60" s="392"/>
      <c r="J60" s="392"/>
      <c r="K60" s="392"/>
      <c r="L60" s="392"/>
      <c r="M60" s="392"/>
      <c r="N60" s="392"/>
      <c r="O60" s="392"/>
      <c r="P60" s="392"/>
      <c r="Q60" s="392"/>
      <c r="R60" s="392"/>
      <c r="S60" s="392"/>
      <c r="T60" s="392"/>
      <c r="U60" s="392"/>
      <c r="V60" s="392"/>
      <c r="W60" s="392"/>
      <c r="X60" s="392"/>
      <c r="Y60" s="392"/>
      <c r="Z60" s="392"/>
      <c r="AA60" s="392"/>
      <c r="AB60" s="392"/>
      <c r="AC60" s="392"/>
      <c r="AD60" s="392"/>
      <c r="AE60" s="392"/>
      <c r="AF60" s="392"/>
      <c r="AG60" s="392"/>
      <c r="AH60" s="392"/>
      <c r="AI60" s="392"/>
      <c r="AJ60" s="392"/>
      <c r="AK60" s="392"/>
      <c r="AL60" s="392"/>
      <c r="AM60" s="392"/>
      <c r="AN60" s="392"/>
      <c r="AO60" s="392"/>
      <c r="AP60" s="392"/>
      <c r="AQ60" s="392"/>
      <c r="AR60" s="392"/>
      <c r="AS60" s="392"/>
      <c r="AT60" s="392"/>
      <c r="AU60" s="392"/>
      <c r="AV60" s="392"/>
      <c r="AW60" s="392"/>
      <c r="AX60" s="392"/>
      <c r="AY60" s="392"/>
      <c r="AZ60" s="392"/>
      <c r="BA60" s="392"/>
      <c r="BB60" s="392"/>
      <c r="BC60" s="392"/>
      <c r="BD60" s="392"/>
      <c r="BE60" s="392"/>
      <c r="BF60" s="392"/>
      <c r="BG60" s="392"/>
      <c r="BH60" s="392"/>
      <c r="BI60" s="392"/>
      <c r="BJ60" s="392"/>
      <c r="BK60" s="392"/>
      <c r="BL60" s="392"/>
      <c r="BM60" s="392"/>
      <c r="BN60" s="392"/>
      <c r="BO60" s="392"/>
      <c r="BP60" s="392"/>
      <c r="BQ60" s="392"/>
      <c r="BR60" s="392"/>
      <c r="BS60" s="392"/>
      <c r="BT60" s="392"/>
      <c r="BU60" s="392"/>
      <c r="BV60" s="392"/>
      <c r="BW60" s="392"/>
      <c r="BX60" s="392"/>
      <c r="BY60" s="392"/>
      <c r="BZ60" s="392"/>
      <c r="CA60" s="392"/>
      <c r="CB60" s="392"/>
      <c r="CC60" s="392"/>
      <c r="CD60" s="392"/>
      <c r="CE60" s="392"/>
      <c r="CF60" s="392"/>
      <c r="CG60" s="392"/>
      <c r="CH60" s="392"/>
      <c r="CI60" s="392"/>
      <c r="CJ60" s="392"/>
      <c r="CK60" s="392"/>
      <c r="CL60" s="392"/>
      <c r="CM60" s="392"/>
      <c r="CN60" s="392"/>
      <c r="CO60" s="392"/>
      <c r="CP60" s="392"/>
      <c r="CQ60" s="392"/>
      <c r="CR60" s="392"/>
      <c r="CS60" s="392"/>
      <c r="CT60" s="392"/>
      <c r="CU60" s="392"/>
      <c r="CV60" s="392"/>
      <c r="CW60" s="392"/>
      <c r="CX60" s="392"/>
      <c r="CY60" s="392"/>
      <c r="CZ60" s="392"/>
      <c r="DA60" s="392"/>
      <c r="DB60" s="392"/>
      <c r="DC60" s="392"/>
      <c r="DD60" s="392"/>
      <c r="DE60" s="392"/>
      <c r="DF60" s="392"/>
      <c r="DG60" s="392"/>
      <c r="DH60" s="392"/>
      <c r="DI60" s="392"/>
      <c r="DJ60" s="392"/>
      <c r="DK60" s="392"/>
      <c r="DL60" s="392"/>
      <c r="DM60" s="392"/>
      <c r="DN60" s="392"/>
    </row>
    <row r="61" spans="1:118" s="416" customFormat="1">
      <c r="A61" s="392"/>
      <c r="B61" s="392"/>
      <c r="C61" s="392"/>
      <c r="D61" s="392"/>
      <c r="E61" s="392"/>
      <c r="F61" s="392"/>
      <c r="G61" s="392"/>
      <c r="H61" s="392"/>
      <c r="I61" s="392"/>
      <c r="J61" s="392"/>
      <c r="K61" s="392"/>
      <c r="L61" s="392"/>
      <c r="M61" s="392"/>
      <c r="N61" s="392"/>
      <c r="O61" s="392"/>
      <c r="P61" s="392"/>
      <c r="Q61" s="392"/>
      <c r="R61" s="392"/>
      <c r="S61" s="392"/>
      <c r="T61" s="392"/>
      <c r="U61" s="392"/>
      <c r="V61" s="392"/>
      <c r="W61" s="392"/>
      <c r="X61" s="392"/>
      <c r="Y61" s="392"/>
      <c r="Z61" s="392"/>
      <c r="AA61" s="392"/>
      <c r="AB61" s="392"/>
      <c r="AC61" s="392"/>
      <c r="AD61" s="392"/>
      <c r="AE61" s="392"/>
      <c r="AF61" s="392"/>
      <c r="AG61" s="392"/>
      <c r="AH61" s="392"/>
      <c r="AI61" s="392"/>
      <c r="AJ61" s="392"/>
      <c r="AK61" s="392"/>
      <c r="AL61" s="392"/>
      <c r="AM61" s="392"/>
      <c r="AN61" s="392"/>
      <c r="AO61" s="392"/>
      <c r="AP61" s="392"/>
      <c r="AQ61" s="392"/>
      <c r="AR61" s="392"/>
      <c r="AS61" s="392"/>
      <c r="AT61" s="392"/>
      <c r="AU61" s="392"/>
      <c r="AV61" s="392"/>
      <c r="AW61" s="392"/>
      <c r="AX61" s="392"/>
      <c r="AY61" s="392"/>
      <c r="AZ61" s="392"/>
      <c r="BA61" s="392"/>
      <c r="BB61" s="392"/>
      <c r="BC61" s="392"/>
      <c r="BD61" s="392"/>
      <c r="BE61" s="392"/>
      <c r="BF61" s="392"/>
      <c r="BG61" s="392"/>
      <c r="BH61" s="392"/>
      <c r="BI61" s="392"/>
      <c r="BJ61" s="392"/>
      <c r="BK61" s="392"/>
      <c r="BL61" s="392"/>
      <c r="BM61" s="392"/>
      <c r="BN61" s="392"/>
      <c r="BO61" s="392"/>
      <c r="BP61" s="392"/>
      <c r="BQ61" s="392"/>
      <c r="BR61" s="392"/>
      <c r="BS61" s="392"/>
      <c r="BT61" s="392"/>
      <c r="BU61" s="392"/>
      <c r="BV61" s="392"/>
      <c r="BW61" s="392"/>
      <c r="BX61" s="392"/>
      <c r="BY61" s="392"/>
      <c r="BZ61" s="392"/>
      <c r="CA61" s="392"/>
      <c r="CB61" s="392"/>
      <c r="CC61" s="392"/>
      <c r="CD61" s="392"/>
      <c r="CE61" s="392"/>
      <c r="CF61" s="392"/>
      <c r="CG61" s="392"/>
      <c r="CH61" s="392"/>
      <c r="CI61" s="392"/>
      <c r="CJ61" s="392"/>
      <c r="CK61" s="392"/>
      <c r="CL61" s="392"/>
      <c r="CM61" s="392"/>
      <c r="CN61" s="392"/>
      <c r="CO61" s="392"/>
      <c r="CP61" s="392"/>
      <c r="CQ61" s="392"/>
      <c r="CR61" s="392"/>
      <c r="CS61" s="392"/>
      <c r="CT61" s="392"/>
      <c r="CU61" s="392"/>
      <c r="CV61" s="392"/>
      <c r="CW61" s="392"/>
      <c r="CX61" s="392"/>
      <c r="CY61" s="392"/>
      <c r="CZ61" s="392"/>
      <c r="DA61" s="392"/>
      <c r="DB61" s="392"/>
      <c r="DC61" s="392"/>
      <c r="DD61" s="392"/>
      <c r="DE61" s="392"/>
      <c r="DF61" s="392"/>
      <c r="DG61" s="392"/>
      <c r="DH61" s="392"/>
      <c r="DI61" s="392"/>
      <c r="DJ61" s="392"/>
      <c r="DK61" s="392"/>
      <c r="DL61" s="392"/>
      <c r="DM61" s="392"/>
      <c r="DN61" s="392"/>
    </row>
    <row r="62" spans="1:118" s="416" customFormat="1">
      <c r="A62" s="392"/>
      <c r="B62" s="392"/>
      <c r="C62" s="392"/>
      <c r="D62" s="392"/>
      <c r="E62" s="392"/>
      <c r="F62" s="392"/>
      <c r="G62" s="392"/>
      <c r="H62" s="392"/>
      <c r="I62" s="392"/>
      <c r="J62" s="392"/>
      <c r="K62" s="392"/>
      <c r="L62" s="392"/>
      <c r="M62" s="392"/>
      <c r="N62" s="392"/>
      <c r="O62" s="392"/>
      <c r="P62" s="392"/>
      <c r="Q62" s="392"/>
      <c r="R62" s="392"/>
      <c r="S62" s="392"/>
      <c r="T62" s="392"/>
      <c r="U62" s="392"/>
      <c r="V62" s="392"/>
      <c r="W62" s="392"/>
      <c r="X62" s="392"/>
      <c r="Y62" s="392"/>
      <c r="Z62" s="392"/>
      <c r="AA62" s="392"/>
      <c r="AB62" s="392"/>
      <c r="AC62" s="392"/>
      <c r="AD62" s="392"/>
      <c r="AE62" s="392"/>
      <c r="AF62" s="392"/>
      <c r="AG62" s="392"/>
      <c r="AH62" s="392"/>
      <c r="AI62" s="392"/>
      <c r="AJ62" s="392"/>
      <c r="AK62" s="392"/>
      <c r="AL62" s="392"/>
      <c r="AM62" s="392"/>
      <c r="AN62" s="392"/>
      <c r="AO62" s="392"/>
      <c r="AP62" s="392"/>
      <c r="AQ62" s="392"/>
      <c r="AR62" s="392"/>
      <c r="AS62" s="392"/>
      <c r="AT62" s="392"/>
      <c r="AU62" s="392"/>
      <c r="AV62" s="392"/>
      <c r="AW62" s="392"/>
      <c r="AX62" s="392"/>
      <c r="AY62" s="392"/>
      <c r="AZ62" s="392"/>
      <c r="BA62" s="392"/>
      <c r="BB62" s="392"/>
      <c r="BC62" s="392"/>
      <c r="BD62" s="392"/>
      <c r="BE62" s="392"/>
      <c r="BF62" s="392"/>
      <c r="BG62" s="392"/>
      <c r="BH62" s="392"/>
      <c r="BI62" s="392"/>
      <c r="BJ62" s="392"/>
      <c r="BK62" s="392"/>
      <c r="BL62" s="392"/>
      <c r="BM62" s="392"/>
      <c r="BN62" s="392"/>
      <c r="BO62" s="392"/>
      <c r="BP62" s="392"/>
      <c r="BQ62" s="392"/>
      <c r="BR62" s="392"/>
      <c r="BS62" s="392"/>
      <c r="BT62" s="392"/>
      <c r="BU62" s="392"/>
      <c r="BV62" s="392"/>
      <c r="BW62" s="392"/>
      <c r="BX62" s="392"/>
      <c r="BY62" s="392"/>
      <c r="BZ62" s="392"/>
      <c r="CA62" s="392"/>
      <c r="CB62" s="392"/>
      <c r="CC62" s="392"/>
      <c r="CD62" s="392"/>
      <c r="CE62" s="392"/>
      <c r="CF62" s="392"/>
      <c r="CG62" s="392"/>
      <c r="CH62" s="392"/>
      <c r="CI62" s="392"/>
      <c r="CJ62" s="392"/>
      <c r="CK62" s="392"/>
      <c r="CL62" s="392"/>
      <c r="CM62" s="392"/>
      <c r="CN62" s="392"/>
      <c r="CO62" s="392"/>
      <c r="CP62" s="392"/>
      <c r="CQ62" s="392"/>
      <c r="CR62" s="392"/>
      <c r="CS62" s="392"/>
      <c r="CT62" s="392"/>
      <c r="CU62" s="392"/>
      <c r="CV62" s="392"/>
      <c r="CW62" s="392"/>
      <c r="CX62" s="392"/>
      <c r="CY62" s="392"/>
      <c r="CZ62" s="392"/>
      <c r="DA62" s="392"/>
      <c r="DB62" s="392"/>
      <c r="DC62" s="392"/>
      <c r="DD62" s="392"/>
      <c r="DE62" s="392"/>
      <c r="DF62" s="392"/>
      <c r="DG62" s="392"/>
      <c r="DH62" s="392"/>
      <c r="DI62" s="392"/>
      <c r="DJ62" s="392"/>
      <c r="DK62" s="392"/>
      <c r="DL62" s="392"/>
      <c r="DM62" s="392"/>
      <c r="DN62" s="392"/>
    </row>
    <row r="63" spans="1:118" s="416" customFormat="1">
      <c r="A63" s="392"/>
      <c r="B63" s="392"/>
      <c r="C63" s="392"/>
      <c r="D63" s="392"/>
      <c r="E63" s="392"/>
      <c r="F63" s="392"/>
      <c r="G63" s="392"/>
      <c r="H63" s="392"/>
      <c r="I63" s="392"/>
      <c r="J63" s="392"/>
      <c r="K63" s="392"/>
      <c r="L63" s="392"/>
      <c r="M63" s="392"/>
      <c r="N63" s="392"/>
      <c r="O63" s="392"/>
      <c r="P63" s="392"/>
      <c r="Q63" s="392"/>
      <c r="R63" s="392"/>
      <c r="S63" s="392"/>
      <c r="T63" s="392"/>
      <c r="U63" s="392"/>
      <c r="V63" s="392"/>
      <c r="W63" s="392"/>
      <c r="X63" s="392"/>
      <c r="Y63" s="392"/>
      <c r="Z63" s="392"/>
      <c r="AA63" s="392"/>
      <c r="AB63" s="392"/>
      <c r="AC63" s="392"/>
      <c r="AD63" s="392"/>
      <c r="AE63" s="392"/>
      <c r="AF63" s="392"/>
      <c r="AG63" s="392"/>
      <c r="AH63" s="392"/>
      <c r="AI63" s="392"/>
      <c r="AJ63" s="392"/>
      <c r="AK63" s="392"/>
      <c r="AL63" s="392"/>
      <c r="AM63" s="392"/>
      <c r="AN63" s="392"/>
      <c r="AO63" s="392"/>
      <c r="AP63" s="392"/>
      <c r="AQ63" s="392"/>
      <c r="AR63" s="392"/>
      <c r="AS63" s="392"/>
      <c r="AT63" s="392"/>
      <c r="AU63" s="392"/>
      <c r="AV63" s="392"/>
      <c r="AW63" s="392"/>
      <c r="AX63" s="392"/>
      <c r="AY63" s="392"/>
      <c r="AZ63" s="392"/>
      <c r="BA63" s="392"/>
      <c r="BB63" s="392"/>
      <c r="BC63" s="392"/>
      <c r="BD63" s="392"/>
      <c r="BE63" s="392"/>
      <c r="BF63" s="392"/>
      <c r="BG63" s="392"/>
      <c r="BH63" s="392"/>
      <c r="BI63" s="392"/>
      <c r="BJ63" s="392"/>
      <c r="BK63" s="392"/>
      <c r="BL63" s="392"/>
      <c r="BM63" s="392"/>
      <c r="BN63" s="392"/>
      <c r="BO63" s="392"/>
      <c r="BP63" s="392"/>
      <c r="BQ63" s="392"/>
      <c r="BR63" s="392"/>
      <c r="BS63" s="392"/>
      <c r="BT63" s="392"/>
      <c r="BU63" s="392"/>
      <c r="BV63" s="392"/>
      <c r="BW63" s="392"/>
      <c r="BX63" s="392"/>
      <c r="BY63" s="392"/>
      <c r="BZ63" s="392"/>
      <c r="CA63" s="392"/>
      <c r="CB63" s="392"/>
      <c r="CC63" s="392"/>
      <c r="CD63" s="392"/>
      <c r="CE63" s="392"/>
      <c r="CF63" s="392"/>
      <c r="CG63" s="392"/>
      <c r="CH63" s="392"/>
      <c r="CI63" s="392"/>
      <c r="CJ63" s="392"/>
      <c r="CK63" s="392"/>
      <c r="CL63" s="392"/>
      <c r="CM63" s="392"/>
      <c r="CN63" s="392"/>
      <c r="CO63" s="392"/>
      <c r="CP63" s="392"/>
      <c r="CQ63" s="392"/>
      <c r="CR63" s="392"/>
      <c r="CS63" s="392"/>
      <c r="CT63" s="392"/>
      <c r="CU63" s="392"/>
      <c r="CV63" s="392"/>
      <c r="CW63" s="392"/>
      <c r="CX63" s="392"/>
      <c r="CY63" s="392"/>
      <c r="CZ63" s="392"/>
      <c r="DA63" s="392"/>
      <c r="DB63" s="392"/>
      <c r="DC63" s="392"/>
      <c r="DD63" s="392"/>
      <c r="DE63" s="392"/>
      <c r="DF63" s="392"/>
      <c r="DG63" s="392"/>
      <c r="DH63" s="392"/>
      <c r="DI63" s="392"/>
      <c r="DJ63" s="392"/>
      <c r="DK63" s="392"/>
      <c r="DL63" s="392"/>
      <c r="DM63" s="392"/>
      <c r="DN63" s="392"/>
    </row>
    <row r="64" spans="1:118" s="416" customFormat="1">
      <c r="A64" s="392"/>
      <c r="B64" s="392"/>
      <c r="C64" s="392"/>
      <c r="D64" s="392"/>
      <c r="E64" s="392"/>
      <c r="F64" s="392"/>
      <c r="G64" s="392"/>
      <c r="H64" s="392"/>
      <c r="I64" s="392"/>
      <c r="J64" s="392"/>
      <c r="K64" s="392"/>
      <c r="L64" s="392"/>
      <c r="M64" s="392"/>
      <c r="N64" s="392"/>
      <c r="O64" s="392"/>
      <c r="P64" s="392"/>
      <c r="Q64" s="392"/>
      <c r="R64" s="392"/>
      <c r="S64" s="392"/>
      <c r="T64" s="392"/>
      <c r="U64" s="392"/>
      <c r="V64" s="392"/>
      <c r="W64" s="392"/>
      <c r="X64" s="392"/>
      <c r="Y64" s="392"/>
      <c r="Z64" s="392"/>
      <c r="AA64" s="392"/>
      <c r="AB64" s="392"/>
      <c r="AC64" s="392"/>
      <c r="AD64" s="392"/>
      <c r="AE64" s="392"/>
      <c r="AF64" s="392"/>
      <c r="AG64" s="392"/>
      <c r="AH64" s="392"/>
      <c r="AI64" s="392"/>
      <c r="AJ64" s="392"/>
      <c r="AK64" s="392"/>
      <c r="AL64" s="392"/>
      <c r="AM64" s="392"/>
      <c r="AN64" s="392"/>
      <c r="AO64" s="392"/>
      <c r="AP64" s="392"/>
      <c r="AQ64" s="392"/>
      <c r="AR64" s="392"/>
      <c r="AS64" s="392"/>
      <c r="AT64" s="392"/>
      <c r="AU64" s="392"/>
      <c r="AV64" s="392"/>
      <c r="AW64" s="392"/>
      <c r="AX64" s="392"/>
      <c r="AY64" s="392"/>
      <c r="AZ64" s="392"/>
      <c r="BA64" s="392"/>
      <c r="BB64" s="392"/>
      <c r="BC64" s="392"/>
      <c r="BD64" s="392"/>
      <c r="BE64" s="392"/>
      <c r="BF64" s="392"/>
      <c r="BG64" s="392"/>
      <c r="BH64" s="392"/>
      <c r="BI64" s="392"/>
      <c r="BJ64" s="392"/>
      <c r="BK64" s="392"/>
      <c r="BL64" s="392"/>
      <c r="BM64" s="392"/>
      <c r="BN64" s="392"/>
      <c r="BO64" s="392"/>
      <c r="BP64" s="392"/>
      <c r="BQ64" s="392"/>
      <c r="BR64" s="392"/>
      <c r="BS64" s="392"/>
      <c r="BT64" s="392"/>
      <c r="BU64" s="392"/>
      <c r="BV64" s="392"/>
      <c r="BW64" s="392"/>
      <c r="BX64" s="392"/>
      <c r="BY64" s="392"/>
      <c r="BZ64" s="392"/>
      <c r="CA64" s="392"/>
      <c r="CB64" s="392"/>
      <c r="CC64" s="392"/>
      <c r="CD64" s="392"/>
      <c r="CE64" s="392"/>
      <c r="CF64" s="392"/>
      <c r="CG64" s="392"/>
      <c r="CH64" s="392"/>
      <c r="CI64" s="392"/>
      <c r="CJ64" s="392"/>
      <c r="CK64" s="392"/>
      <c r="CL64" s="392"/>
      <c r="CM64" s="392"/>
      <c r="CN64" s="392"/>
      <c r="CO64" s="392"/>
      <c r="CP64" s="392"/>
      <c r="CQ64" s="392"/>
      <c r="CR64" s="392"/>
      <c r="CS64" s="392"/>
      <c r="CT64" s="392"/>
      <c r="CU64" s="392"/>
      <c r="CV64" s="392"/>
      <c r="CW64" s="392"/>
      <c r="CX64" s="392"/>
      <c r="CY64" s="392"/>
      <c r="CZ64" s="392"/>
      <c r="DA64" s="392"/>
      <c r="DB64" s="392"/>
      <c r="DC64" s="392"/>
      <c r="DD64" s="392"/>
      <c r="DE64" s="392"/>
      <c r="DF64" s="392"/>
      <c r="DG64" s="392"/>
      <c r="DH64" s="392"/>
      <c r="DI64" s="392"/>
      <c r="DJ64" s="392"/>
      <c r="DK64" s="392"/>
      <c r="DL64" s="392"/>
      <c r="DM64" s="392"/>
      <c r="DN64" s="392"/>
    </row>
    <row r="65" spans="1:118" s="416" customFormat="1">
      <c r="A65" s="392"/>
      <c r="B65" s="392"/>
      <c r="C65" s="392"/>
      <c r="D65" s="392"/>
      <c r="E65" s="392"/>
      <c r="F65" s="392"/>
      <c r="G65" s="392"/>
      <c r="H65" s="392"/>
      <c r="I65" s="392"/>
      <c r="J65" s="392"/>
      <c r="K65" s="392"/>
      <c r="L65" s="392"/>
      <c r="M65" s="392"/>
      <c r="N65" s="392"/>
      <c r="O65" s="392"/>
      <c r="P65" s="392"/>
      <c r="Q65" s="392"/>
      <c r="R65" s="392"/>
      <c r="S65" s="392"/>
      <c r="T65" s="392"/>
      <c r="U65" s="392"/>
      <c r="V65" s="392"/>
      <c r="W65" s="392"/>
      <c r="X65" s="392"/>
      <c r="Y65" s="392"/>
      <c r="Z65" s="392"/>
      <c r="AA65" s="392"/>
      <c r="AB65" s="392"/>
      <c r="AC65" s="392"/>
      <c r="AD65" s="392"/>
      <c r="AE65" s="392"/>
      <c r="AF65" s="392"/>
      <c r="AG65" s="392"/>
      <c r="AH65" s="392"/>
      <c r="AI65" s="392"/>
      <c r="AJ65" s="392"/>
      <c r="AK65" s="392"/>
      <c r="AL65" s="392"/>
      <c r="AM65" s="392"/>
      <c r="AN65" s="392"/>
      <c r="AO65" s="392"/>
      <c r="AP65" s="392"/>
      <c r="AQ65" s="392"/>
      <c r="AR65" s="392"/>
      <c r="AS65" s="392"/>
      <c r="AT65" s="392"/>
      <c r="AU65" s="392"/>
      <c r="AV65" s="392"/>
      <c r="AW65" s="392"/>
      <c r="AX65" s="392"/>
      <c r="AY65" s="392"/>
      <c r="AZ65" s="392"/>
      <c r="BA65" s="392"/>
      <c r="BB65" s="392"/>
      <c r="BC65" s="392"/>
      <c r="BD65" s="392"/>
      <c r="BE65" s="392"/>
      <c r="BF65" s="392"/>
      <c r="BG65" s="392"/>
      <c r="BH65" s="392"/>
      <c r="BI65" s="392"/>
      <c r="BJ65" s="392"/>
      <c r="BK65" s="392"/>
      <c r="BL65" s="392"/>
      <c r="BM65" s="392"/>
      <c r="BN65" s="392"/>
      <c r="BO65" s="392"/>
      <c r="BP65" s="392"/>
      <c r="BQ65" s="392"/>
      <c r="BR65" s="392"/>
      <c r="BS65" s="392"/>
      <c r="BT65" s="392"/>
      <c r="BU65" s="392"/>
      <c r="BV65" s="392"/>
      <c r="BW65" s="392"/>
      <c r="BX65" s="392"/>
      <c r="BY65" s="392"/>
      <c r="BZ65" s="392"/>
      <c r="CA65" s="392"/>
      <c r="CB65" s="392"/>
      <c r="CC65" s="392"/>
      <c r="CD65" s="392"/>
      <c r="CE65" s="392"/>
      <c r="CF65" s="392"/>
      <c r="CG65" s="392"/>
      <c r="CH65" s="392"/>
      <c r="CI65" s="392"/>
      <c r="CJ65" s="392"/>
      <c r="CK65" s="392"/>
      <c r="CL65" s="392"/>
      <c r="CM65" s="392"/>
      <c r="CN65" s="392"/>
      <c r="CO65" s="392"/>
      <c r="CP65" s="392"/>
      <c r="CQ65" s="392"/>
      <c r="CR65" s="392"/>
      <c r="CS65" s="392"/>
      <c r="CT65" s="392"/>
      <c r="CU65" s="392"/>
      <c r="CV65" s="392"/>
      <c r="CW65" s="392"/>
      <c r="CX65" s="392"/>
      <c r="CY65" s="392"/>
      <c r="CZ65" s="392"/>
      <c r="DA65" s="392"/>
      <c r="DB65" s="392"/>
      <c r="DC65" s="392"/>
      <c r="DD65" s="392"/>
      <c r="DE65" s="392"/>
      <c r="DF65" s="392"/>
      <c r="DG65" s="392"/>
      <c r="DH65" s="392"/>
      <c r="DI65" s="392"/>
      <c r="DJ65" s="392"/>
      <c r="DK65" s="392"/>
      <c r="DL65" s="392"/>
      <c r="DM65" s="392"/>
      <c r="DN65" s="392"/>
    </row>
    <row r="66" spans="1:118" s="416" customFormat="1">
      <c r="A66" s="392"/>
      <c r="B66" s="392"/>
      <c r="C66" s="392"/>
      <c r="D66" s="392"/>
      <c r="E66" s="392"/>
      <c r="F66" s="392"/>
      <c r="G66" s="392"/>
      <c r="H66" s="392"/>
      <c r="I66" s="392"/>
      <c r="J66" s="392"/>
      <c r="K66" s="392"/>
      <c r="L66" s="392"/>
      <c r="M66" s="392"/>
      <c r="N66" s="392"/>
      <c r="O66" s="392"/>
      <c r="P66" s="392"/>
      <c r="Q66" s="392"/>
      <c r="R66" s="392"/>
      <c r="S66" s="392"/>
      <c r="T66" s="392"/>
      <c r="U66" s="392"/>
      <c r="V66" s="392"/>
      <c r="W66" s="392"/>
      <c r="X66" s="392"/>
      <c r="Y66" s="392"/>
      <c r="Z66" s="392"/>
      <c r="AA66" s="392"/>
      <c r="AB66" s="392"/>
      <c r="AC66" s="392"/>
      <c r="AD66" s="392"/>
      <c r="AE66" s="392"/>
      <c r="AF66" s="392"/>
      <c r="AG66" s="392"/>
      <c r="AH66" s="392"/>
      <c r="AI66" s="392"/>
      <c r="AJ66" s="392"/>
      <c r="AK66" s="392"/>
      <c r="AL66" s="392"/>
      <c r="AM66" s="392"/>
      <c r="AN66" s="392"/>
      <c r="AO66" s="392"/>
      <c r="AP66" s="392"/>
      <c r="AQ66" s="392"/>
      <c r="AR66" s="392"/>
      <c r="AS66" s="392"/>
      <c r="AT66" s="392"/>
      <c r="AU66" s="392"/>
      <c r="AV66" s="392"/>
      <c r="AW66" s="392"/>
      <c r="AX66" s="392"/>
      <c r="AY66" s="392"/>
      <c r="AZ66" s="392"/>
      <c r="BA66" s="392"/>
      <c r="BB66" s="392"/>
      <c r="BC66" s="392"/>
      <c r="BD66" s="392"/>
      <c r="BE66" s="392"/>
      <c r="BF66" s="392"/>
      <c r="BG66" s="392"/>
      <c r="BH66" s="392"/>
      <c r="BI66" s="392"/>
      <c r="BJ66" s="392"/>
      <c r="BK66" s="392"/>
      <c r="BL66" s="392"/>
      <c r="BM66" s="392"/>
      <c r="BN66" s="392"/>
      <c r="BO66" s="392"/>
      <c r="BP66" s="392"/>
      <c r="BQ66" s="392"/>
      <c r="BR66" s="392"/>
      <c r="BS66" s="392"/>
      <c r="BT66" s="392"/>
      <c r="BU66" s="392"/>
      <c r="BV66" s="392"/>
      <c r="BW66" s="392"/>
      <c r="BX66" s="392"/>
      <c r="BY66" s="392"/>
      <c r="BZ66" s="392"/>
      <c r="CA66" s="392"/>
      <c r="CB66" s="392"/>
      <c r="CC66" s="392"/>
      <c r="CD66" s="392"/>
      <c r="CE66" s="392"/>
      <c r="CF66" s="392"/>
      <c r="CG66" s="392"/>
      <c r="CH66" s="392"/>
      <c r="CI66" s="392"/>
      <c r="CJ66" s="392"/>
      <c r="CK66" s="392"/>
      <c r="CL66" s="392"/>
      <c r="CM66" s="392"/>
      <c r="CN66" s="392"/>
      <c r="CO66" s="392"/>
      <c r="CP66" s="392"/>
      <c r="CQ66" s="392"/>
      <c r="CR66" s="392"/>
      <c r="CS66" s="392"/>
      <c r="CT66" s="392"/>
      <c r="CU66" s="392"/>
      <c r="CV66" s="392"/>
      <c r="CW66" s="392"/>
      <c r="CX66" s="392"/>
      <c r="CY66" s="392"/>
      <c r="CZ66" s="392"/>
      <c r="DA66" s="392"/>
      <c r="DB66" s="392"/>
      <c r="DC66" s="392"/>
      <c r="DD66" s="392"/>
      <c r="DE66" s="392"/>
      <c r="DF66" s="392"/>
      <c r="DG66" s="392"/>
      <c r="DH66" s="392"/>
      <c r="DI66" s="392"/>
      <c r="DJ66" s="392"/>
      <c r="DK66" s="392"/>
      <c r="DL66" s="392"/>
      <c r="DM66" s="392"/>
      <c r="DN66" s="392"/>
    </row>
    <row r="67" spans="1:118" s="416" customFormat="1">
      <c r="A67" s="392"/>
      <c r="B67" s="392"/>
      <c r="C67" s="392"/>
      <c r="D67" s="392"/>
      <c r="E67" s="392"/>
      <c r="F67" s="392"/>
      <c r="G67" s="392"/>
      <c r="H67" s="392"/>
      <c r="I67" s="392"/>
      <c r="J67" s="392"/>
      <c r="K67" s="392"/>
      <c r="L67" s="392"/>
      <c r="M67" s="392"/>
      <c r="N67" s="392"/>
      <c r="O67" s="392"/>
      <c r="P67" s="392"/>
      <c r="Q67" s="392"/>
      <c r="R67" s="392"/>
      <c r="S67" s="392"/>
      <c r="T67" s="392"/>
      <c r="U67" s="392"/>
      <c r="V67" s="392"/>
      <c r="W67" s="392"/>
      <c r="X67" s="392"/>
      <c r="Y67" s="392"/>
      <c r="Z67" s="392"/>
      <c r="AA67" s="392"/>
      <c r="AB67" s="392"/>
      <c r="AC67" s="392"/>
      <c r="AD67" s="392"/>
      <c r="AE67" s="392"/>
      <c r="AF67" s="392"/>
      <c r="AG67" s="392"/>
      <c r="AH67" s="392"/>
      <c r="AI67" s="392"/>
      <c r="AJ67" s="392"/>
      <c r="AK67" s="392"/>
      <c r="AL67" s="392"/>
      <c r="AM67" s="392"/>
      <c r="AN67" s="392"/>
      <c r="AO67" s="392"/>
      <c r="AP67" s="392"/>
      <c r="AQ67" s="392"/>
      <c r="AR67" s="392"/>
      <c r="AS67" s="392"/>
      <c r="AT67" s="392"/>
      <c r="AU67" s="392"/>
      <c r="AV67" s="392"/>
      <c r="AW67" s="392"/>
      <c r="AX67" s="392"/>
      <c r="AY67" s="392"/>
      <c r="AZ67" s="392"/>
      <c r="BA67" s="392"/>
      <c r="BB67" s="392"/>
      <c r="BC67" s="392"/>
      <c r="BD67" s="392"/>
      <c r="BE67" s="392"/>
      <c r="BF67" s="392"/>
      <c r="BG67" s="392"/>
      <c r="BH67" s="392"/>
      <c r="BI67" s="392"/>
      <c r="BJ67" s="392"/>
      <c r="BK67" s="392"/>
      <c r="BL67" s="392"/>
      <c r="BM67" s="392"/>
      <c r="BN67" s="392"/>
      <c r="BO67" s="392"/>
      <c r="BP67" s="392"/>
      <c r="BQ67" s="392"/>
      <c r="BR67" s="392"/>
      <c r="BS67" s="392"/>
      <c r="BT67" s="392"/>
      <c r="BU67" s="392"/>
      <c r="BV67" s="392"/>
      <c r="BW67" s="392"/>
      <c r="BX67" s="392"/>
      <c r="BY67" s="392"/>
      <c r="BZ67" s="392"/>
      <c r="CA67" s="392"/>
      <c r="CB67" s="392"/>
      <c r="CC67" s="392"/>
      <c r="CD67" s="392"/>
      <c r="CE67" s="392"/>
      <c r="CF67" s="392"/>
      <c r="CG67" s="392"/>
      <c r="CH67" s="392"/>
      <c r="CI67" s="392"/>
      <c r="CJ67" s="392"/>
      <c r="CK67" s="392"/>
      <c r="CL67" s="392"/>
      <c r="CM67" s="392"/>
      <c r="CN67" s="392"/>
      <c r="CO67" s="392"/>
      <c r="CP67" s="392"/>
      <c r="CQ67" s="392"/>
      <c r="CR67" s="392"/>
      <c r="CS67" s="392"/>
      <c r="CT67" s="392"/>
      <c r="CU67" s="392"/>
      <c r="CV67" s="392"/>
      <c r="CW67" s="392"/>
      <c r="CX67" s="392"/>
      <c r="CY67" s="392"/>
      <c r="CZ67" s="392"/>
      <c r="DA67" s="392"/>
      <c r="DB67" s="392"/>
      <c r="DC67" s="392"/>
      <c r="DD67" s="392"/>
      <c r="DE67" s="392"/>
      <c r="DF67" s="392"/>
      <c r="DG67" s="392"/>
      <c r="DH67" s="392"/>
      <c r="DI67" s="392"/>
      <c r="DJ67" s="392"/>
      <c r="DK67" s="392"/>
      <c r="DL67" s="392"/>
      <c r="DM67" s="392"/>
      <c r="DN67" s="392"/>
    </row>
    <row r="68" spans="1:118" s="416" customFormat="1">
      <c r="A68" s="392"/>
      <c r="B68" s="392"/>
      <c r="C68" s="392"/>
      <c r="D68" s="392"/>
      <c r="E68" s="392"/>
      <c r="F68" s="392"/>
      <c r="G68" s="392"/>
      <c r="H68" s="392"/>
      <c r="I68" s="392"/>
      <c r="J68" s="392"/>
      <c r="K68" s="392"/>
      <c r="L68" s="392"/>
      <c r="M68" s="392"/>
      <c r="N68" s="392"/>
      <c r="O68" s="392"/>
      <c r="P68" s="392"/>
      <c r="Q68" s="392"/>
      <c r="R68" s="392"/>
      <c r="S68" s="392"/>
      <c r="T68" s="392"/>
      <c r="U68" s="392"/>
      <c r="V68" s="392"/>
      <c r="W68" s="392"/>
      <c r="X68" s="392"/>
      <c r="Y68" s="392"/>
      <c r="Z68" s="392"/>
      <c r="AA68" s="392"/>
      <c r="AB68" s="392"/>
      <c r="AC68" s="392"/>
      <c r="AD68" s="392"/>
      <c r="AE68" s="392"/>
      <c r="AF68" s="392"/>
      <c r="AG68" s="392"/>
      <c r="AH68" s="392"/>
      <c r="AI68" s="392"/>
      <c r="AJ68" s="392"/>
      <c r="AK68" s="392"/>
      <c r="AL68" s="392"/>
      <c r="AM68" s="392"/>
      <c r="AN68" s="392"/>
      <c r="AO68" s="392"/>
      <c r="AP68" s="392"/>
      <c r="AQ68" s="392"/>
      <c r="AR68" s="392"/>
      <c r="AS68" s="392"/>
      <c r="AT68" s="392"/>
      <c r="AU68" s="392"/>
      <c r="AV68" s="392"/>
      <c r="AW68" s="392"/>
      <c r="AX68" s="392"/>
      <c r="AY68" s="392"/>
      <c r="AZ68" s="392"/>
      <c r="BA68" s="392"/>
      <c r="BB68" s="392"/>
      <c r="BC68" s="392"/>
      <c r="BD68" s="392"/>
      <c r="BE68" s="392"/>
      <c r="BF68" s="392"/>
      <c r="BG68" s="392"/>
      <c r="BH68" s="392"/>
      <c r="BI68" s="392"/>
      <c r="BJ68" s="392"/>
      <c r="BK68" s="392"/>
      <c r="BL68" s="392"/>
      <c r="BM68" s="392"/>
      <c r="BN68" s="392"/>
      <c r="BO68" s="392"/>
      <c r="BP68" s="392"/>
      <c r="BQ68" s="392"/>
      <c r="BR68" s="392"/>
      <c r="BS68" s="392"/>
      <c r="BT68" s="392"/>
      <c r="BU68" s="392"/>
      <c r="BV68" s="392"/>
      <c r="BW68" s="392"/>
      <c r="BX68" s="392"/>
      <c r="BY68" s="392"/>
      <c r="BZ68" s="392"/>
      <c r="CA68" s="392"/>
      <c r="CB68" s="392"/>
      <c r="CC68" s="392"/>
      <c r="CD68" s="392"/>
      <c r="CE68" s="392"/>
      <c r="CF68" s="392"/>
      <c r="CG68" s="392"/>
      <c r="CH68" s="392"/>
      <c r="CI68" s="392"/>
      <c r="CJ68" s="392"/>
      <c r="CK68" s="392"/>
      <c r="CL68" s="392"/>
      <c r="CM68" s="392"/>
      <c r="CN68" s="392"/>
      <c r="CO68" s="392"/>
      <c r="CP68" s="392"/>
      <c r="CQ68" s="392"/>
      <c r="CR68" s="392"/>
      <c r="CS68" s="392"/>
      <c r="CT68" s="392"/>
      <c r="CU68" s="392"/>
      <c r="CV68" s="392"/>
      <c r="CW68" s="392"/>
      <c r="CX68" s="392"/>
      <c r="CY68" s="392"/>
      <c r="CZ68" s="392"/>
      <c r="DA68" s="392"/>
      <c r="DB68" s="392"/>
      <c r="DC68" s="392"/>
      <c r="DD68" s="392"/>
      <c r="DE68" s="392"/>
      <c r="DF68" s="392"/>
      <c r="DG68" s="392"/>
      <c r="DH68" s="392"/>
      <c r="DI68" s="392"/>
      <c r="DJ68" s="392"/>
      <c r="DK68" s="392"/>
      <c r="DL68" s="392"/>
      <c r="DM68" s="392"/>
      <c r="DN68" s="392"/>
    </row>
    <row r="69" spans="1:118" s="416" customFormat="1">
      <c r="A69" s="392"/>
      <c r="B69" s="392"/>
      <c r="C69" s="392"/>
      <c r="D69" s="392"/>
      <c r="E69" s="392"/>
      <c r="F69" s="392"/>
      <c r="G69" s="392"/>
      <c r="H69" s="392"/>
      <c r="I69" s="392"/>
      <c r="J69" s="392"/>
      <c r="K69" s="392"/>
      <c r="L69" s="392"/>
      <c r="M69" s="392"/>
      <c r="N69" s="392"/>
      <c r="O69" s="392"/>
      <c r="P69" s="392"/>
      <c r="Q69" s="392"/>
      <c r="R69" s="392"/>
      <c r="S69" s="392"/>
      <c r="T69" s="392"/>
      <c r="U69" s="392"/>
      <c r="V69" s="392"/>
      <c r="W69" s="392"/>
      <c r="X69" s="392"/>
      <c r="Y69" s="392"/>
      <c r="Z69" s="392"/>
      <c r="AA69" s="392"/>
      <c r="AB69" s="392"/>
      <c r="AC69" s="392"/>
      <c r="AD69" s="392"/>
      <c r="AE69" s="392"/>
      <c r="AF69" s="392"/>
      <c r="AG69" s="392"/>
      <c r="AH69" s="392"/>
      <c r="AI69" s="392"/>
      <c r="AJ69" s="392"/>
      <c r="AK69" s="392"/>
      <c r="AL69" s="392"/>
      <c r="AM69" s="392"/>
      <c r="AN69" s="392"/>
      <c r="AO69" s="392"/>
      <c r="AP69" s="392"/>
      <c r="AQ69" s="392"/>
      <c r="AR69" s="392"/>
      <c r="AS69" s="392"/>
      <c r="AT69" s="392"/>
      <c r="AU69" s="392"/>
      <c r="AV69" s="392"/>
      <c r="AW69" s="392"/>
      <c r="AX69" s="392"/>
      <c r="AY69" s="392"/>
      <c r="AZ69" s="392"/>
      <c r="BA69" s="392"/>
      <c r="BB69" s="392"/>
      <c r="BC69" s="392"/>
      <c r="BD69" s="392"/>
      <c r="BE69" s="392"/>
      <c r="BF69" s="392"/>
      <c r="BG69" s="392"/>
      <c r="BH69" s="392"/>
      <c r="BI69" s="392"/>
      <c r="BJ69" s="392"/>
      <c r="BK69" s="392"/>
      <c r="BL69" s="392"/>
      <c r="BM69" s="392"/>
      <c r="BN69" s="392"/>
      <c r="BO69" s="392"/>
      <c r="BP69" s="392"/>
      <c r="BQ69" s="392"/>
      <c r="BR69" s="392"/>
      <c r="BS69" s="392"/>
      <c r="BT69" s="392"/>
      <c r="BU69" s="392"/>
      <c r="BV69" s="392"/>
      <c r="BW69" s="392"/>
      <c r="BX69" s="392"/>
      <c r="BY69" s="392"/>
      <c r="BZ69" s="392"/>
      <c r="CA69" s="392"/>
      <c r="CB69" s="392"/>
      <c r="CC69" s="392"/>
      <c r="CD69" s="392"/>
      <c r="CE69" s="392"/>
      <c r="CF69" s="392"/>
      <c r="CG69" s="392"/>
      <c r="CH69" s="392"/>
      <c r="CI69" s="392"/>
      <c r="CJ69" s="392"/>
      <c r="CK69" s="392"/>
      <c r="CL69" s="392"/>
      <c r="CM69" s="392"/>
      <c r="CN69" s="392"/>
      <c r="CO69" s="392"/>
      <c r="CP69" s="392"/>
      <c r="CQ69" s="392"/>
      <c r="CR69" s="392"/>
      <c r="CS69" s="392"/>
      <c r="CT69" s="392"/>
      <c r="CU69" s="392"/>
      <c r="CV69" s="392"/>
      <c r="CW69" s="392"/>
      <c r="CX69" s="392"/>
      <c r="CY69" s="392"/>
      <c r="CZ69" s="392"/>
      <c r="DA69" s="392"/>
      <c r="DB69" s="392"/>
      <c r="DC69" s="392"/>
      <c r="DD69" s="392"/>
      <c r="DE69" s="392"/>
      <c r="DF69" s="392"/>
      <c r="DG69" s="392"/>
      <c r="DH69" s="392"/>
      <c r="DI69" s="392"/>
      <c r="DJ69" s="392"/>
      <c r="DK69" s="392"/>
      <c r="DL69" s="392"/>
      <c r="DM69" s="392"/>
      <c r="DN69" s="392"/>
    </row>
    <row r="70" spans="1:118" s="416" customFormat="1">
      <c r="A70" s="392"/>
      <c r="B70" s="392"/>
      <c r="C70" s="392"/>
      <c r="D70" s="392"/>
      <c r="E70" s="392"/>
      <c r="F70" s="392"/>
      <c r="G70" s="392"/>
      <c r="H70" s="392"/>
      <c r="I70" s="392"/>
      <c r="J70" s="392"/>
      <c r="K70" s="392"/>
      <c r="L70" s="392"/>
      <c r="M70" s="392"/>
      <c r="N70" s="392"/>
      <c r="O70" s="392"/>
      <c r="P70" s="392"/>
      <c r="Q70" s="392"/>
      <c r="R70" s="392"/>
      <c r="S70" s="392"/>
      <c r="T70" s="392"/>
      <c r="U70" s="392"/>
      <c r="V70" s="392"/>
      <c r="W70" s="392"/>
      <c r="X70" s="392"/>
      <c r="Y70" s="392"/>
      <c r="Z70" s="392"/>
      <c r="AA70" s="392"/>
      <c r="AB70" s="392"/>
      <c r="AC70" s="392"/>
      <c r="AD70" s="392"/>
      <c r="AE70" s="392"/>
      <c r="AF70" s="392"/>
      <c r="AG70" s="392"/>
      <c r="AH70" s="392"/>
      <c r="AI70" s="392"/>
      <c r="AJ70" s="392"/>
      <c r="AK70" s="392"/>
      <c r="AL70" s="392"/>
      <c r="AM70" s="392"/>
      <c r="AN70" s="392"/>
      <c r="AO70" s="392"/>
      <c r="AP70" s="392"/>
      <c r="AQ70" s="392"/>
      <c r="AR70" s="392"/>
      <c r="AS70" s="392"/>
      <c r="AT70" s="392"/>
      <c r="AU70" s="392"/>
      <c r="AV70" s="392"/>
      <c r="AW70" s="392"/>
      <c r="AX70" s="392"/>
      <c r="AY70" s="392"/>
      <c r="AZ70" s="392"/>
      <c r="BA70" s="392"/>
      <c r="BB70" s="392"/>
      <c r="BC70" s="392"/>
      <c r="BD70" s="392"/>
      <c r="BE70" s="392"/>
      <c r="BF70" s="392"/>
      <c r="BG70" s="392"/>
      <c r="BH70" s="392"/>
      <c r="BI70" s="392"/>
      <c r="BJ70" s="392"/>
      <c r="BK70" s="392"/>
      <c r="BL70" s="392"/>
      <c r="BM70" s="392"/>
      <c r="BN70" s="392"/>
      <c r="BO70" s="392"/>
      <c r="BP70" s="392"/>
      <c r="BQ70" s="392"/>
      <c r="BR70" s="392"/>
      <c r="BS70" s="392"/>
      <c r="BT70" s="392"/>
      <c r="BU70" s="392"/>
      <c r="BV70" s="392"/>
      <c r="BW70" s="392"/>
      <c r="BX70" s="392"/>
      <c r="BY70" s="392"/>
      <c r="BZ70" s="392"/>
      <c r="CA70" s="392"/>
      <c r="CB70" s="392"/>
      <c r="CC70" s="392"/>
      <c r="CD70" s="392"/>
      <c r="CE70" s="392"/>
      <c r="CF70" s="392"/>
      <c r="CG70" s="392"/>
      <c r="CH70" s="392"/>
      <c r="CI70" s="392"/>
      <c r="CJ70" s="392"/>
      <c r="CK70" s="392"/>
      <c r="CL70" s="392"/>
      <c r="CM70" s="392"/>
      <c r="CN70" s="392"/>
      <c r="CO70" s="392"/>
      <c r="CP70" s="392"/>
      <c r="CQ70" s="392"/>
      <c r="CR70" s="392"/>
      <c r="CS70" s="392"/>
      <c r="CT70" s="392"/>
      <c r="CU70" s="392"/>
      <c r="CV70" s="392"/>
      <c r="CW70" s="392"/>
      <c r="CX70" s="392"/>
      <c r="CY70" s="392"/>
      <c r="CZ70" s="392"/>
      <c r="DA70" s="392"/>
      <c r="DB70" s="392"/>
      <c r="DC70" s="392"/>
      <c r="DD70" s="392"/>
      <c r="DE70" s="392"/>
      <c r="DF70" s="392"/>
      <c r="DG70" s="392"/>
      <c r="DH70" s="392"/>
      <c r="DI70" s="392"/>
      <c r="DJ70" s="392"/>
      <c r="DK70" s="392"/>
      <c r="DL70" s="392"/>
      <c r="DM70" s="392"/>
      <c r="DN70" s="392"/>
    </row>
    <row r="71" spans="1:118" s="416" customFormat="1">
      <c r="A71" s="392"/>
      <c r="B71" s="392"/>
      <c r="C71" s="392"/>
      <c r="D71" s="392"/>
      <c r="E71" s="392"/>
      <c r="F71" s="392"/>
      <c r="G71" s="392"/>
      <c r="H71" s="392"/>
      <c r="I71" s="392"/>
      <c r="J71" s="392"/>
      <c r="K71" s="392"/>
      <c r="L71" s="392"/>
      <c r="M71" s="392"/>
      <c r="N71" s="392"/>
      <c r="O71" s="392"/>
      <c r="P71" s="392"/>
      <c r="Q71" s="392"/>
      <c r="R71" s="392"/>
      <c r="S71" s="392"/>
      <c r="T71" s="392"/>
      <c r="U71" s="392"/>
      <c r="V71" s="392"/>
      <c r="W71" s="392"/>
      <c r="X71" s="392"/>
      <c r="Y71" s="392"/>
      <c r="Z71" s="392"/>
      <c r="AA71" s="392"/>
      <c r="AB71" s="392"/>
      <c r="AC71" s="392"/>
      <c r="AD71" s="392"/>
      <c r="AE71" s="392"/>
      <c r="AF71" s="392"/>
      <c r="AG71" s="392"/>
      <c r="AH71" s="392"/>
      <c r="AI71" s="392"/>
      <c r="AJ71" s="392"/>
      <c r="AK71" s="392"/>
      <c r="AL71" s="392"/>
      <c r="AM71" s="392"/>
      <c r="AN71" s="392"/>
      <c r="AO71" s="392"/>
      <c r="AP71" s="392"/>
      <c r="AQ71" s="392"/>
      <c r="AR71" s="392"/>
      <c r="AS71" s="392"/>
      <c r="AT71" s="392"/>
      <c r="AU71" s="392"/>
      <c r="AV71" s="392"/>
      <c r="AW71" s="392"/>
      <c r="AX71" s="392"/>
      <c r="AY71" s="392"/>
      <c r="AZ71" s="392"/>
      <c r="BA71" s="392"/>
      <c r="BB71" s="392"/>
      <c r="BC71" s="392"/>
      <c r="BD71" s="392"/>
      <c r="BE71" s="392"/>
      <c r="BF71" s="392"/>
      <c r="BG71" s="392"/>
      <c r="BH71" s="392"/>
      <c r="BI71" s="392"/>
      <c r="BJ71" s="392"/>
      <c r="BK71" s="392"/>
      <c r="BL71" s="392"/>
      <c r="BM71" s="392"/>
      <c r="BN71" s="392"/>
      <c r="BO71" s="392"/>
      <c r="BP71" s="392"/>
      <c r="BQ71" s="392"/>
      <c r="BR71" s="392"/>
      <c r="BS71" s="392"/>
      <c r="BT71" s="392"/>
      <c r="BU71" s="392"/>
      <c r="BV71" s="392"/>
      <c r="BW71" s="392"/>
      <c r="BX71" s="392"/>
      <c r="BY71" s="392"/>
      <c r="BZ71" s="392"/>
      <c r="CA71" s="392"/>
      <c r="CB71" s="392"/>
      <c r="CC71" s="392"/>
      <c r="CD71" s="392"/>
      <c r="CE71" s="392"/>
      <c r="CF71" s="392"/>
      <c r="CG71" s="392"/>
      <c r="CH71" s="392"/>
      <c r="CI71" s="392"/>
      <c r="CJ71" s="392"/>
      <c r="CK71" s="392"/>
      <c r="CL71" s="392"/>
      <c r="CM71" s="392"/>
      <c r="CN71" s="392"/>
      <c r="CO71" s="392"/>
      <c r="CP71" s="392"/>
      <c r="CQ71" s="392"/>
      <c r="CR71" s="392"/>
      <c r="CS71" s="392"/>
      <c r="CT71" s="392"/>
      <c r="CU71" s="392"/>
      <c r="CV71" s="392"/>
      <c r="CW71" s="392"/>
      <c r="CX71" s="392"/>
      <c r="CY71" s="392"/>
      <c r="CZ71" s="392"/>
      <c r="DA71" s="392"/>
      <c r="DB71" s="392"/>
      <c r="DC71" s="392"/>
      <c r="DD71" s="392"/>
      <c r="DE71" s="392"/>
      <c r="DF71" s="392"/>
      <c r="DG71" s="392"/>
      <c r="DH71" s="392"/>
      <c r="DI71" s="392"/>
      <c r="DJ71" s="392"/>
      <c r="DK71" s="392"/>
      <c r="DL71" s="392"/>
      <c r="DM71" s="392"/>
      <c r="DN71" s="392"/>
    </row>
    <row r="72" spans="1:118" s="416" customFormat="1">
      <c r="A72" s="392"/>
      <c r="B72" s="392"/>
      <c r="C72" s="392"/>
      <c r="D72" s="392"/>
      <c r="E72" s="392"/>
      <c r="F72" s="392"/>
      <c r="G72" s="392"/>
      <c r="H72" s="392"/>
      <c r="I72" s="392"/>
      <c r="J72" s="392"/>
      <c r="K72" s="392"/>
      <c r="L72" s="392"/>
      <c r="M72" s="392"/>
      <c r="N72" s="392"/>
      <c r="O72" s="392"/>
      <c r="P72" s="392"/>
      <c r="Q72" s="392"/>
      <c r="R72" s="392"/>
      <c r="S72" s="392"/>
      <c r="T72" s="392"/>
      <c r="U72" s="392"/>
      <c r="V72" s="392"/>
      <c r="W72" s="392"/>
      <c r="X72" s="392"/>
      <c r="Y72" s="392"/>
      <c r="Z72" s="392"/>
      <c r="AA72" s="392"/>
      <c r="AB72" s="392"/>
      <c r="AC72" s="392"/>
      <c r="AD72" s="392"/>
      <c r="AE72" s="392"/>
      <c r="AF72" s="392"/>
      <c r="AG72" s="392"/>
      <c r="AH72" s="392"/>
      <c r="AI72" s="392"/>
      <c r="AJ72" s="392"/>
      <c r="AK72" s="392"/>
      <c r="AL72" s="392"/>
      <c r="AM72" s="392"/>
      <c r="AN72" s="392"/>
      <c r="AO72" s="392"/>
      <c r="AP72" s="392"/>
      <c r="AQ72" s="392"/>
      <c r="AR72" s="392"/>
      <c r="AS72" s="392"/>
      <c r="AT72" s="392"/>
      <c r="AU72" s="392"/>
      <c r="AV72" s="392"/>
      <c r="AW72" s="392"/>
      <c r="AX72" s="392"/>
      <c r="AY72" s="392"/>
      <c r="AZ72" s="392"/>
      <c r="BA72" s="392"/>
      <c r="BB72" s="392"/>
      <c r="BC72" s="392"/>
      <c r="BD72" s="392"/>
      <c r="BE72" s="392"/>
      <c r="BF72" s="392"/>
      <c r="BG72" s="392"/>
      <c r="BH72" s="392"/>
      <c r="BI72" s="392"/>
      <c r="BJ72" s="392"/>
      <c r="BK72" s="392"/>
      <c r="BL72" s="392"/>
      <c r="BM72" s="392"/>
      <c r="BN72" s="392"/>
      <c r="BO72" s="392"/>
      <c r="BP72" s="392"/>
      <c r="BQ72" s="392"/>
      <c r="BR72" s="392"/>
      <c r="BS72" s="392"/>
      <c r="BT72" s="392"/>
      <c r="BU72" s="392"/>
      <c r="BV72" s="392"/>
      <c r="BW72" s="392"/>
      <c r="BX72" s="392"/>
      <c r="BY72" s="392"/>
      <c r="BZ72" s="392"/>
      <c r="CA72" s="392"/>
      <c r="CB72" s="392"/>
      <c r="CC72" s="392"/>
      <c r="CD72" s="392"/>
      <c r="CE72" s="392"/>
      <c r="CF72" s="392"/>
      <c r="CG72" s="392"/>
      <c r="CH72" s="392"/>
      <c r="CI72" s="392"/>
      <c r="CJ72" s="392"/>
      <c r="CK72" s="392"/>
      <c r="CL72" s="392"/>
      <c r="CM72" s="392"/>
      <c r="CN72" s="392"/>
      <c r="CO72" s="392"/>
      <c r="CP72" s="392"/>
      <c r="CQ72" s="392"/>
      <c r="CR72" s="392"/>
      <c r="CS72" s="392"/>
      <c r="CT72" s="392"/>
      <c r="CU72" s="392"/>
      <c r="CV72" s="392"/>
      <c r="CW72" s="392"/>
      <c r="CX72" s="392"/>
      <c r="CY72" s="392"/>
      <c r="CZ72" s="392"/>
      <c r="DA72" s="392"/>
      <c r="DB72" s="392"/>
      <c r="DC72" s="392"/>
      <c r="DD72" s="392"/>
      <c r="DE72" s="392"/>
      <c r="DF72" s="392"/>
      <c r="DG72" s="392"/>
      <c r="DH72" s="392"/>
      <c r="DI72" s="392"/>
      <c r="DJ72" s="392"/>
      <c r="DK72" s="392"/>
      <c r="DL72" s="392"/>
      <c r="DM72" s="392"/>
      <c r="DN72" s="392"/>
    </row>
  </sheetData>
  <mergeCells count="1">
    <mergeCell ref="B5:L5"/>
  </mergeCells>
  <phoneticPr fontId="3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49C2B-110D-4B45-B114-68D39EDB9406}">
  <dimension ref="A1:F37"/>
  <sheetViews>
    <sheetView showGridLines="0" view="pageBreakPreview" zoomScale="60" zoomScaleNormal="100" workbookViewId="0">
      <selection activeCell="L32" sqref="L32"/>
    </sheetView>
  </sheetViews>
  <sheetFormatPr defaultColWidth="9" defaultRowHeight="13.5"/>
  <cols>
    <col min="1" max="1" width="0.5" customWidth="1"/>
    <col min="2" max="3" width="12.625" customWidth="1"/>
    <col min="4" max="4" width="8.375" customWidth="1"/>
    <col min="5" max="5" width="16.75" customWidth="1"/>
    <col min="6" max="6" width="11.125" customWidth="1"/>
    <col min="7" max="7" width="0.75" customWidth="1"/>
    <col min="8" max="8" width="12.75" bestFit="1" customWidth="1"/>
    <col min="9" max="9" width="10.125" customWidth="1"/>
    <col min="10" max="10" width="12.75" bestFit="1" customWidth="1"/>
    <col min="11" max="11" width="10.125" customWidth="1"/>
    <col min="12" max="12" width="12.75" bestFit="1" customWidth="1"/>
    <col min="13" max="13" width="10.125" bestFit="1" customWidth="1"/>
  </cols>
  <sheetData>
    <row r="1" spans="1:6" s="1" customFormat="1" ht="15" customHeight="1">
      <c r="B1" s="654" t="s">
        <v>113</v>
      </c>
      <c r="C1" s="654"/>
      <c r="D1" s="654"/>
      <c r="E1" s="654"/>
      <c r="F1" s="654"/>
    </row>
    <row r="2" spans="1:6" s="1" customFormat="1" ht="14.25" customHeight="1">
      <c r="B2" s="41" t="s">
        <v>114</v>
      </c>
      <c r="F2" s="119" t="s">
        <v>549</v>
      </c>
    </row>
    <row r="3" spans="1:6" s="1" customFormat="1">
      <c r="B3" s="120" t="s">
        <v>115</v>
      </c>
      <c r="C3" s="120" t="s">
        <v>104</v>
      </c>
      <c r="D3" s="121" t="s">
        <v>116</v>
      </c>
      <c r="E3" s="121"/>
      <c r="F3" s="122" t="s">
        <v>0</v>
      </c>
    </row>
    <row r="4" spans="1:6" s="1" customFormat="1" hidden="1">
      <c r="A4" s="1" t="s">
        <v>153</v>
      </c>
      <c r="B4" s="113"/>
      <c r="C4" s="113"/>
      <c r="D4" s="652"/>
      <c r="E4" s="653"/>
      <c r="F4" s="114"/>
    </row>
    <row r="5" spans="1:6" s="1" customFormat="1">
      <c r="B5" s="637" t="s">
        <v>554</v>
      </c>
      <c r="C5" s="639" t="s">
        <v>8</v>
      </c>
      <c r="D5" s="655" t="s">
        <v>557</v>
      </c>
      <c r="E5" s="656"/>
      <c r="F5" s="115">
        <v>53476843</v>
      </c>
    </row>
    <row r="6" spans="1:6" s="1" customFormat="1">
      <c r="B6" s="637"/>
      <c r="C6" s="639"/>
      <c r="D6" s="657" t="s">
        <v>558</v>
      </c>
      <c r="E6" s="658"/>
      <c r="F6" s="115">
        <v>595649</v>
      </c>
    </row>
    <row r="7" spans="1:6" s="1" customFormat="1">
      <c r="B7" s="637"/>
      <c r="C7" s="639"/>
      <c r="D7" s="367" t="s">
        <v>559</v>
      </c>
      <c r="E7" s="367"/>
      <c r="F7" s="115">
        <v>41312</v>
      </c>
    </row>
    <row r="8" spans="1:6" s="1" customFormat="1">
      <c r="B8" s="637"/>
      <c r="C8" s="639"/>
      <c r="D8" s="367" t="s">
        <v>560</v>
      </c>
      <c r="E8" s="367"/>
      <c r="F8" s="115">
        <v>269296</v>
      </c>
    </row>
    <row r="9" spans="1:6" s="1" customFormat="1">
      <c r="B9" s="637"/>
      <c r="C9" s="639"/>
      <c r="D9" s="367" t="s">
        <v>561</v>
      </c>
      <c r="E9" s="367"/>
      <c r="F9" s="115">
        <v>162566</v>
      </c>
    </row>
    <row r="10" spans="1:6" s="1" customFormat="1">
      <c r="B10" s="637"/>
      <c r="C10" s="639"/>
      <c r="D10" s="367" t="s">
        <v>562</v>
      </c>
      <c r="E10" s="367"/>
      <c r="F10" s="115">
        <v>5499129</v>
      </c>
    </row>
    <row r="11" spans="1:6" s="1" customFormat="1">
      <c r="B11" s="637"/>
      <c r="C11" s="639"/>
      <c r="D11" s="367" t="s">
        <v>563</v>
      </c>
      <c r="E11" s="368"/>
      <c r="F11" s="115">
        <v>22747</v>
      </c>
    </row>
    <row r="12" spans="1:6" s="1" customFormat="1">
      <c r="B12" s="637"/>
      <c r="C12" s="639"/>
      <c r="D12" s="367" t="s">
        <v>564</v>
      </c>
      <c r="E12" s="368"/>
      <c r="F12" s="115">
        <v>132165</v>
      </c>
    </row>
    <row r="13" spans="1:6" s="1" customFormat="1">
      <c r="B13" s="637"/>
      <c r="C13" s="639"/>
      <c r="D13" s="367" t="s">
        <v>614</v>
      </c>
      <c r="E13" s="368"/>
      <c r="F13" s="115">
        <v>40007</v>
      </c>
    </row>
    <row r="14" spans="1:6" s="1" customFormat="1">
      <c r="B14" s="637"/>
      <c r="C14" s="639"/>
      <c r="D14" s="367" t="s">
        <v>565</v>
      </c>
      <c r="E14" s="368"/>
      <c r="F14" s="115">
        <v>439449</v>
      </c>
    </row>
    <row r="15" spans="1:6" s="1" customFormat="1">
      <c r="B15" s="637"/>
      <c r="C15" s="639"/>
      <c r="D15" s="367" t="s">
        <v>566</v>
      </c>
      <c r="E15" s="368"/>
      <c r="F15" s="115">
        <v>9813</v>
      </c>
    </row>
    <row r="16" spans="1:6" s="1" customFormat="1">
      <c r="B16" s="637"/>
      <c r="C16" s="639"/>
      <c r="D16" s="367" t="s">
        <v>567</v>
      </c>
      <c r="E16" s="368"/>
      <c r="F16" s="115">
        <v>886557</v>
      </c>
    </row>
    <row r="17" spans="1:6" s="1" customFormat="1">
      <c r="B17" s="637"/>
      <c r="C17" s="639"/>
      <c r="D17" s="369" t="s">
        <v>568</v>
      </c>
      <c r="E17" s="368"/>
      <c r="F17" s="115">
        <v>1471623</v>
      </c>
    </row>
    <row r="18" spans="1:6" s="1" customFormat="1">
      <c r="B18" s="637"/>
      <c r="C18" s="639"/>
      <c r="D18" s="367" t="s">
        <v>569</v>
      </c>
      <c r="E18" s="368"/>
      <c r="F18" s="115">
        <v>36577</v>
      </c>
    </row>
    <row r="19" spans="1:6" s="1" customFormat="1">
      <c r="B19" s="637"/>
      <c r="C19" s="639"/>
      <c r="D19" s="657" t="s">
        <v>570</v>
      </c>
      <c r="E19" s="658"/>
      <c r="F19" s="115">
        <v>1015444</v>
      </c>
    </row>
    <row r="20" spans="1:6" s="1" customFormat="1">
      <c r="B20" s="637"/>
      <c r="C20" s="639"/>
      <c r="D20" s="657" t="s">
        <v>571</v>
      </c>
      <c r="E20" s="658"/>
      <c r="F20" s="115">
        <v>48207</v>
      </c>
    </row>
    <row r="21" spans="1:6" s="1" customFormat="1">
      <c r="B21" s="637"/>
      <c r="C21" s="639"/>
      <c r="D21" s="657" t="s">
        <v>572</v>
      </c>
      <c r="E21" s="658"/>
      <c r="F21" s="366">
        <v>217571</v>
      </c>
    </row>
    <row r="22" spans="1:6" s="1" customFormat="1" ht="13.5" hidden="1" customHeight="1">
      <c r="A22" s="1" t="s">
        <v>154</v>
      </c>
      <c r="B22" s="637"/>
      <c r="C22" s="639"/>
      <c r="D22" s="643"/>
      <c r="E22" s="644"/>
      <c r="F22" s="116"/>
    </row>
    <row r="23" spans="1:6" s="1" customFormat="1">
      <c r="B23" s="637"/>
      <c r="C23" s="640"/>
      <c r="D23" s="645" t="s">
        <v>117</v>
      </c>
      <c r="E23" s="646"/>
      <c r="F23" s="117">
        <f>SUM(F4:F22)</f>
        <v>64364955</v>
      </c>
    </row>
    <row r="24" spans="1:6" s="1" customFormat="1" ht="13.5" hidden="1" customHeight="1">
      <c r="A24" s="1" t="s">
        <v>153</v>
      </c>
      <c r="B24" s="637"/>
      <c r="C24" s="123"/>
      <c r="D24" s="647" t="s">
        <v>167</v>
      </c>
      <c r="E24" s="124"/>
      <c r="F24" s="118"/>
    </row>
    <row r="25" spans="1:6" s="1" customFormat="1">
      <c r="B25" s="637"/>
      <c r="C25" s="650" t="s">
        <v>166</v>
      </c>
      <c r="D25" s="648"/>
      <c r="E25" s="449" t="s">
        <v>555</v>
      </c>
      <c r="F25" s="115">
        <v>2839225</v>
      </c>
    </row>
    <row r="26" spans="1:6" s="1" customFormat="1">
      <c r="B26" s="637"/>
      <c r="C26" s="650"/>
      <c r="D26" s="648"/>
      <c r="E26" s="449" t="s">
        <v>556</v>
      </c>
      <c r="F26" s="115">
        <v>68353</v>
      </c>
    </row>
    <row r="27" spans="1:6" s="1" customFormat="1">
      <c r="B27" s="637"/>
      <c r="C27" s="639"/>
      <c r="D27" s="648"/>
      <c r="E27" s="449"/>
      <c r="F27" s="115"/>
    </row>
    <row r="28" spans="1:6" s="1" customFormat="1" ht="13.5" hidden="1" customHeight="1">
      <c r="A28" s="1" t="s">
        <v>154</v>
      </c>
      <c r="B28" s="637"/>
      <c r="C28" s="639"/>
      <c r="D28" s="648"/>
      <c r="E28" s="125"/>
      <c r="F28" s="116"/>
    </row>
    <row r="29" spans="1:6" s="1" customFormat="1">
      <c r="B29" s="637"/>
      <c r="C29" s="639"/>
      <c r="D29" s="649"/>
      <c r="E29" s="450" t="s">
        <v>112</v>
      </c>
      <c r="F29" s="117">
        <f>SUM(F24:F28)</f>
        <v>2907578</v>
      </c>
    </row>
    <row r="30" spans="1:6" s="1" customFormat="1" ht="13.5" hidden="1" customHeight="1">
      <c r="A30" s="1" t="s">
        <v>153</v>
      </c>
      <c r="B30" s="637"/>
      <c r="C30" s="639"/>
      <c r="D30" s="647" t="s">
        <v>168</v>
      </c>
      <c r="E30" s="124"/>
      <c r="F30" s="118"/>
    </row>
    <row r="31" spans="1:6" s="1" customFormat="1">
      <c r="B31" s="637"/>
      <c r="C31" s="639"/>
      <c r="D31" s="648"/>
      <c r="E31" s="449" t="s">
        <v>555</v>
      </c>
      <c r="F31" s="115">
        <v>18383814</v>
      </c>
    </row>
    <row r="32" spans="1:6" s="1" customFormat="1">
      <c r="B32" s="637"/>
      <c r="C32" s="639"/>
      <c r="D32" s="648"/>
      <c r="E32" s="449" t="s">
        <v>556</v>
      </c>
      <c r="F32" s="115">
        <v>6744113</v>
      </c>
    </row>
    <row r="33" spans="1:6" s="1" customFormat="1">
      <c r="B33" s="637"/>
      <c r="C33" s="639"/>
      <c r="D33" s="648"/>
      <c r="E33" s="449"/>
      <c r="F33" s="115"/>
    </row>
    <row r="34" spans="1:6" s="1" customFormat="1" ht="13.5" hidden="1" customHeight="1">
      <c r="A34" s="1" t="s">
        <v>154</v>
      </c>
      <c r="B34" s="637"/>
      <c r="C34" s="639"/>
      <c r="D34" s="648"/>
      <c r="E34" s="125"/>
      <c r="F34" s="116"/>
    </row>
    <row r="35" spans="1:6" s="1" customFormat="1">
      <c r="B35" s="637"/>
      <c r="C35" s="639"/>
      <c r="D35" s="649"/>
      <c r="E35" s="450" t="s">
        <v>112</v>
      </c>
      <c r="F35" s="117">
        <f>SUM(F30:F34)</f>
        <v>25127927</v>
      </c>
    </row>
    <row r="36" spans="1:6" s="1" customFormat="1">
      <c r="B36" s="637"/>
      <c r="C36" s="640"/>
      <c r="D36" s="645" t="s">
        <v>117</v>
      </c>
      <c r="E36" s="646"/>
      <c r="F36" s="117">
        <f>SUM(F29,F35)</f>
        <v>28035505</v>
      </c>
    </row>
    <row r="37" spans="1:6" s="1" customFormat="1">
      <c r="B37" s="638"/>
      <c r="C37" s="645" t="s">
        <v>7</v>
      </c>
      <c r="D37" s="651"/>
      <c r="E37" s="646"/>
      <c r="F37" s="117">
        <f>SUM(F23,F36)</f>
        <v>92400460</v>
      </c>
    </row>
  </sheetData>
  <mergeCells count="16">
    <mergeCell ref="D23:E23"/>
    <mergeCell ref="D24:D29"/>
    <mergeCell ref="C25:C36"/>
    <mergeCell ref="D30:D35"/>
    <mergeCell ref="D36:E36"/>
    <mergeCell ref="C37:E37"/>
    <mergeCell ref="B1:F1"/>
    <mergeCell ref="D4:E4"/>
    <mergeCell ref="B5:B37"/>
    <mergeCell ref="C5:C23"/>
    <mergeCell ref="D5:E5"/>
    <mergeCell ref="D6:E6"/>
    <mergeCell ref="D19:E19"/>
    <mergeCell ref="D20:E20"/>
    <mergeCell ref="D21:E21"/>
    <mergeCell ref="D22:E22"/>
  </mergeCells>
  <phoneticPr fontId="3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CE52E-B7AB-4F88-8381-F1A7203A47B1}">
  <dimension ref="B1:K9"/>
  <sheetViews>
    <sheetView showGridLines="0" view="pageBreakPreview" zoomScale="60" zoomScaleNormal="100" workbookViewId="0">
      <selection activeCell="T21" sqref="T21"/>
    </sheetView>
  </sheetViews>
  <sheetFormatPr defaultColWidth="9" defaultRowHeight="13.5"/>
  <cols>
    <col min="1" max="1" width="5" customWidth="1"/>
    <col min="2" max="2" width="23.625" customWidth="1"/>
    <col min="3" max="7" width="15.625" customWidth="1"/>
    <col min="8" max="8" width="5" customWidth="1"/>
    <col min="9" max="9" width="21.125" hidden="1" customWidth="1"/>
    <col min="10" max="11" width="15.625" hidden="1" customWidth="1"/>
    <col min="12" max="12" width="3.5" customWidth="1"/>
  </cols>
  <sheetData>
    <row r="1" spans="2:11" s="42" customFormat="1" ht="18" customHeight="1">
      <c r="B1" s="659" t="s">
        <v>118</v>
      </c>
      <c r="C1" s="660"/>
      <c r="D1" s="660"/>
      <c r="E1" s="661" t="s">
        <v>549</v>
      </c>
      <c r="F1" s="661"/>
      <c r="G1" s="661"/>
    </row>
    <row r="2" spans="2:11" s="42" customFormat="1" ht="24.95" customHeight="1">
      <c r="B2" s="662" t="s">
        <v>9</v>
      </c>
      <c r="C2" s="662" t="s">
        <v>111</v>
      </c>
      <c r="D2" s="663" t="s">
        <v>119</v>
      </c>
      <c r="E2" s="662"/>
      <c r="F2" s="662"/>
      <c r="G2" s="662"/>
    </row>
    <row r="3" spans="2:11" s="43" customFormat="1" ht="27.95" customHeight="1">
      <c r="B3" s="662"/>
      <c r="C3" s="662"/>
      <c r="D3" s="128" t="s">
        <v>120</v>
      </c>
      <c r="E3" s="129" t="s">
        <v>121</v>
      </c>
      <c r="F3" s="129" t="s">
        <v>122</v>
      </c>
      <c r="G3" s="129" t="s">
        <v>123</v>
      </c>
      <c r="J3" s="136" t="s">
        <v>0</v>
      </c>
      <c r="K3" s="136" t="s">
        <v>139</v>
      </c>
    </row>
    <row r="4" spans="2:11" s="42" customFormat="1" ht="36" customHeight="1">
      <c r="B4" s="130" t="s">
        <v>124</v>
      </c>
      <c r="C4" s="131">
        <f>IFERROR(SUM(D4:G4),"")</f>
        <v>91584378</v>
      </c>
      <c r="D4" s="370">
        <v>28035505</v>
      </c>
      <c r="E4" s="371">
        <v>2110930</v>
      </c>
      <c r="F4" s="371">
        <f>J4-G4-E4-D4</f>
        <v>52478853</v>
      </c>
      <c r="G4" s="371">
        <v>8959090</v>
      </c>
      <c r="I4" s="136" t="s">
        <v>130</v>
      </c>
      <c r="J4" s="137">
        <v>91584378</v>
      </c>
      <c r="K4" s="143" t="str">
        <f>IF(J4=C4,"○","×")</f>
        <v>○</v>
      </c>
    </row>
    <row r="5" spans="2:11" s="42" customFormat="1" ht="36" customHeight="1">
      <c r="B5" s="130" t="s">
        <v>125</v>
      </c>
      <c r="C5" s="131">
        <f t="shared" ref="C5:C8" si="0">IFERROR(SUM(D5:G5),"")</f>
        <v>55430976</v>
      </c>
      <c r="D5" s="370">
        <v>2907578</v>
      </c>
      <c r="E5" s="132">
        <f>13670530-E4</f>
        <v>11559600</v>
      </c>
      <c r="F5" s="132">
        <f>55430976-D5-E5-G5</f>
        <v>40828529</v>
      </c>
      <c r="G5" s="132">
        <v>135269</v>
      </c>
      <c r="I5" s="136" t="s">
        <v>131</v>
      </c>
      <c r="J5" s="137">
        <v>55430976</v>
      </c>
      <c r="K5" s="143" t="str">
        <f>IF(J5=C5,"○","×")</f>
        <v>○</v>
      </c>
    </row>
    <row r="6" spans="2:11" s="42" customFormat="1" ht="36" customHeight="1">
      <c r="B6" s="130" t="s">
        <v>126</v>
      </c>
      <c r="C6" s="131">
        <f t="shared" si="0"/>
        <v>2369147</v>
      </c>
      <c r="D6" s="370">
        <v>0</v>
      </c>
      <c r="E6" s="132">
        <v>0</v>
      </c>
      <c r="F6" s="132">
        <v>2369147</v>
      </c>
      <c r="G6" s="132">
        <v>0</v>
      </c>
      <c r="I6" s="136" t="s">
        <v>132</v>
      </c>
      <c r="J6" s="137">
        <v>2369147</v>
      </c>
      <c r="K6" s="143" t="str">
        <f>IF(J6=C6,"○","×")</f>
        <v>○</v>
      </c>
    </row>
    <row r="7" spans="2:11" s="42" customFormat="1" ht="36" customHeight="1">
      <c r="B7" s="130" t="s">
        <v>110</v>
      </c>
      <c r="C7" s="131">
        <f t="shared" si="0"/>
        <v>0</v>
      </c>
      <c r="D7" s="370">
        <v>0</v>
      </c>
      <c r="E7" s="132">
        <v>0</v>
      </c>
      <c r="F7" s="132">
        <v>0</v>
      </c>
      <c r="G7" s="132">
        <v>0</v>
      </c>
      <c r="I7" s="136" t="s">
        <v>133</v>
      </c>
      <c r="J7" s="137">
        <v>0</v>
      </c>
      <c r="K7" s="143" t="str">
        <f>IF(J7=C7,"○","×")</f>
        <v>○</v>
      </c>
    </row>
    <row r="8" spans="2:11" s="42" customFormat="1" ht="36" customHeight="1">
      <c r="B8" s="134" t="s">
        <v>10</v>
      </c>
      <c r="C8" s="131">
        <f t="shared" si="0"/>
        <v>149384501</v>
      </c>
      <c r="D8" s="135">
        <f>IFERROR(SUM(D4:D7),"")</f>
        <v>30943083</v>
      </c>
      <c r="E8" s="135">
        <f t="shared" ref="E8:G8" si="1">IFERROR(SUM(E4:E7),"")</f>
        <v>13670530</v>
      </c>
      <c r="F8" s="135">
        <f t="shared" si="1"/>
        <v>95676529</v>
      </c>
      <c r="G8" s="135">
        <f t="shared" si="1"/>
        <v>9094359</v>
      </c>
      <c r="I8" s="44"/>
    </row>
    <row r="9" spans="2:11" s="45" customFormat="1">
      <c r="I9" s="44"/>
    </row>
  </sheetData>
  <mergeCells count="5">
    <mergeCell ref="B1:D1"/>
    <mergeCell ref="E1:G1"/>
    <mergeCell ref="B2:B3"/>
    <mergeCell ref="C2:C3"/>
    <mergeCell ref="D2:G2"/>
  </mergeCells>
  <phoneticPr fontId="3"/>
  <pageMargins left="0.7" right="0.7" top="0.75" bottom="0.75" header="0.3" footer="0.3"/>
  <pageSetup paperSize="9" scale="79" orientation="portrait" r:id="rId1"/>
  <colBreaks count="1" manualBreakCount="1">
    <brk id="8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AC9B6-19B9-4CA3-B92D-F3AEB5686FC4}">
  <dimension ref="A2:C11"/>
  <sheetViews>
    <sheetView showGridLines="0" tabSelected="1" view="pageBreakPreview" zoomScale="60" zoomScaleNormal="100" workbookViewId="0">
      <selection activeCell="M28" sqref="M28"/>
    </sheetView>
  </sheetViews>
  <sheetFormatPr defaultColWidth="9" defaultRowHeight="13.5"/>
  <cols>
    <col min="1" max="1" width="5" customWidth="1"/>
    <col min="2" max="2" width="35.625" customWidth="1"/>
    <col min="3" max="3" width="30.625" customWidth="1"/>
    <col min="4" max="4" width="3.5" customWidth="1"/>
  </cols>
  <sheetData>
    <row r="2" spans="1:3" s="1" customFormat="1" ht="18" customHeight="1">
      <c r="B2" s="1" t="s">
        <v>134</v>
      </c>
    </row>
    <row r="3" spans="1:3" s="42" customFormat="1" ht="18" customHeight="1">
      <c r="B3" s="2" t="s">
        <v>127</v>
      </c>
      <c r="C3" s="138" t="s">
        <v>553</v>
      </c>
    </row>
    <row r="4" spans="1:3" s="43" customFormat="1" ht="27.95" customHeight="1">
      <c r="B4" s="451" t="s">
        <v>33</v>
      </c>
      <c r="C4" s="129" t="s">
        <v>135</v>
      </c>
    </row>
    <row r="5" spans="1:3" s="43" customFormat="1" ht="9" hidden="1" customHeight="1">
      <c r="A5" s="43" t="s">
        <v>151</v>
      </c>
      <c r="B5" s="451"/>
      <c r="C5" s="139"/>
    </row>
    <row r="6" spans="1:3" s="42" customFormat="1" ht="30" customHeight="1">
      <c r="B6" s="140" t="s">
        <v>136</v>
      </c>
      <c r="C6" s="132">
        <v>2963</v>
      </c>
    </row>
    <row r="7" spans="1:3" s="42" customFormat="1" ht="30" customHeight="1">
      <c r="B7" s="140" t="s">
        <v>137</v>
      </c>
      <c r="C7" s="133">
        <v>6101142</v>
      </c>
    </row>
    <row r="8" spans="1:3" s="42" customFormat="1" ht="30" customHeight="1">
      <c r="B8" s="140" t="s">
        <v>138</v>
      </c>
      <c r="C8" s="133">
        <v>0</v>
      </c>
    </row>
    <row r="9" spans="1:3" s="42" customFormat="1" ht="9" hidden="1" customHeight="1">
      <c r="A9" s="42" t="s">
        <v>152</v>
      </c>
      <c r="B9" s="141"/>
      <c r="C9" s="142"/>
    </row>
    <row r="10" spans="1:3" s="42" customFormat="1" ht="30" customHeight="1">
      <c r="B10" s="134" t="s">
        <v>10</v>
      </c>
      <c r="C10" s="135">
        <f>IFERROR(SUM(C5:C9),"")</f>
        <v>6104105</v>
      </c>
    </row>
    <row r="11" spans="1:3" s="45" customFormat="1"/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C6B0B-C445-4AC4-B09A-3F9DF7B80AAE}">
  <sheetPr>
    <pageSetUpPr fitToPage="1"/>
  </sheetPr>
  <dimension ref="A1:X32"/>
  <sheetViews>
    <sheetView showGridLines="0" topLeftCell="B1" zoomScale="85" zoomScaleNormal="85" zoomScaleSheetLayoutView="100" workbookViewId="0"/>
  </sheetViews>
  <sheetFormatPr defaultColWidth="9" defaultRowHeight="12.75"/>
  <cols>
    <col min="1" max="1" width="9" style="196" hidden="1" customWidth="1"/>
    <col min="2" max="2" width="1.125" style="197" customWidth="1"/>
    <col min="3" max="3" width="1.625" style="197" customWidth="1"/>
    <col min="4" max="9" width="2" style="197" customWidth="1"/>
    <col min="10" max="10" width="15.375" style="197" customWidth="1"/>
    <col min="11" max="11" width="21.625" style="197" bestFit="1" customWidth="1"/>
    <col min="12" max="12" width="3" style="197" bestFit="1" customWidth="1"/>
    <col min="13" max="13" width="21.625" style="197" bestFit="1" customWidth="1"/>
    <col min="14" max="14" width="3" style="197" bestFit="1" customWidth="1"/>
    <col min="15" max="15" width="21.625" style="197" bestFit="1" customWidth="1"/>
    <col min="16" max="16" width="3" style="197" bestFit="1" customWidth="1"/>
    <col min="17" max="17" width="21.625" style="197" hidden="1" customWidth="1"/>
    <col min="18" max="18" width="3" style="197" hidden="1" customWidth="1"/>
    <col min="19" max="19" width="1" style="197" customWidth="1"/>
    <col min="20" max="20" width="9" style="197"/>
    <col min="21" max="24" width="0" style="197" hidden="1" customWidth="1"/>
    <col min="25" max="257" width="9" style="197"/>
    <col min="258" max="258" width="1.125" style="197" customWidth="1"/>
    <col min="259" max="259" width="1.625" style="197" customWidth="1"/>
    <col min="260" max="265" width="2" style="197" customWidth="1"/>
    <col min="266" max="266" width="15.375" style="197" customWidth="1"/>
    <col min="267" max="267" width="21.625" style="197" bestFit="1" customWidth="1"/>
    <col min="268" max="268" width="3" style="197" bestFit="1" customWidth="1"/>
    <col min="269" max="269" width="21.625" style="197" bestFit="1" customWidth="1"/>
    <col min="270" max="270" width="3" style="197" bestFit="1" customWidth="1"/>
    <col min="271" max="271" width="21.625" style="197" bestFit="1" customWidth="1"/>
    <col min="272" max="272" width="3" style="197" bestFit="1" customWidth="1"/>
    <col min="273" max="273" width="21.625" style="197" customWidth="1"/>
    <col min="274" max="274" width="3" style="197" customWidth="1"/>
    <col min="275" max="275" width="1" style="197" customWidth="1"/>
    <col min="276" max="513" width="9" style="197"/>
    <col min="514" max="514" width="1.125" style="197" customWidth="1"/>
    <col min="515" max="515" width="1.625" style="197" customWidth="1"/>
    <col min="516" max="521" width="2" style="197" customWidth="1"/>
    <col min="522" max="522" width="15.375" style="197" customWidth="1"/>
    <col min="523" max="523" width="21.625" style="197" bestFit="1" customWidth="1"/>
    <col min="524" max="524" width="3" style="197" bestFit="1" customWidth="1"/>
    <col min="525" max="525" width="21.625" style="197" bestFit="1" customWidth="1"/>
    <col min="526" max="526" width="3" style="197" bestFit="1" customWidth="1"/>
    <col min="527" max="527" width="21.625" style="197" bestFit="1" customWidth="1"/>
    <col min="528" max="528" width="3" style="197" bestFit="1" customWidth="1"/>
    <col min="529" max="529" width="21.625" style="197" customWidth="1"/>
    <col min="530" max="530" width="3" style="197" customWidth="1"/>
    <col min="531" max="531" width="1" style="197" customWidth="1"/>
    <col min="532" max="769" width="9" style="197"/>
    <col min="770" max="770" width="1.125" style="197" customWidth="1"/>
    <col min="771" max="771" width="1.625" style="197" customWidth="1"/>
    <col min="772" max="777" width="2" style="197" customWidth="1"/>
    <col min="778" max="778" width="15.375" style="197" customWidth="1"/>
    <col min="779" max="779" width="21.625" style="197" bestFit="1" customWidth="1"/>
    <col min="780" max="780" width="3" style="197" bestFit="1" customWidth="1"/>
    <col min="781" max="781" width="21.625" style="197" bestFit="1" customWidth="1"/>
    <col min="782" max="782" width="3" style="197" bestFit="1" customWidth="1"/>
    <col min="783" max="783" width="21.625" style="197" bestFit="1" customWidth="1"/>
    <col min="784" max="784" width="3" style="197" bestFit="1" customWidth="1"/>
    <col min="785" max="785" width="21.625" style="197" customWidth="1"/>
    <col min="786" max="786" width="3" style="197" customWidth="1"/>
    <col min="787" max="787" width="1" style="197" customWidth="1"/>
    <col min="788" max="1025" width="9" style="197"/>
    <col min="1026" max="1026" width="1.125" style="197" customWidth="1"/>
    <col min="1027" max="1027" width="1.625" style="197" customWidth="1"/>
    <col min="1028" max="1033" width="2" style="197" customWidth="1"/>
    <col min="1034" max="1034" width="15.375" style="197" customWidth="1"/>
    <col min="1035" max="1035" width="21.625" style="197" bestFit="1" customWidth="1"/>
    <col min="1036" max="1036" width="3" style="197" bestFit="1" customWidth="1"/>
    <col min="1037" max="1037" width="21.625" style="197" bestFit="1" customWidth="1"/>
    <col min="1038" max="1038" width="3" style="197" bestFit="1" customWidth="1"/>
    <col min="1039" max="1039" width="21.625" style="197" bestFit="1" customWidth="1"/>
    <col min="1040" max="1040" width="3" style="197" bestFit="1" customWidth="1"/>
    <col min="1041" max="1041" width="21.625" style="197" customWidth="1"/>
    <col min="1042" max="1042" width="3" style="197" customWidth="1"/>
    <col min="1043" max="1043" width="1" style="197" customWidth="1"/>
    <col min="1044" max="1281" width="9" style="197"/>
    <col min="1282" max="1282" width="1.125" style="197" customWidth="1"/>
    <col min="1283" max="1283" width="1.625" style="197" customWidth="1"/>
    <col min="1284" max="1289" width="2" style="197" customWidth="1"/>
    <col min="1290" max="1290" width="15.375" style="197" customWidth="1"/>
    <col min="1291" max="1291" width="21.625" style="197" bestFit="1" customWidth="1"/>
    <col min="1292" max="1292" width="3" style="197" bestFit="1" customWidth="1"/>
    <col min="1293" max="1293" width="21.625" style="197" bestFit="1" customWidth="1"/>
    <col min="1294" max="1294" width="3" style="197" bestFit="1" customWidth="1"/>
    <col min="1295" max="1295" width="21.625" style="197" bestFit="1" customWidth="1"/>
    <col min="1296" max="1296" width="3" style="197" bestFit="1" customWidth="1"/>
    <col min="1297" max="1297" width="21.625" style="197" customWidth="1"/>
    <col min="1298" max="1298" width="3" style="197" customWidth="1"/>
    <col min="1299" max="1299" width="1" style="197" customWidth="1"/>
    <col min="1300" max="1537" width="9" style="197"/>
    <col min="1538" max="1538" width="1.125" style="197" customWidth="1"/>
    <col min="1539" max="1539" width="1.625" style="197" customWidth="1"/>
    <col min="1540" max="1545" width="2" style="197" customWidth="1"/>
    <col min="1546" max="1546" width="15.375" style="197" customWidth="1"/>
    <col min="1547" max="1547" width="21.625" style="197" bestFit="1" customWidth="1"/>
    <col min="1548" max="1548" width="3" style="197" bestFit="1" customWidth="1"/>
    <col min="1549" max="1549" width="21.625" style="197" bestFit="1" customWidth="1"/>
    <col min="1550" max="1550" width="3" style="197" bestFit="1" customWidth="1"/>
    <col min="1551" max="1551" width="21.625" style="197" bestFit="1" customWidth="1"/>
    <col min="1552" max="1552" width="3" style="197" bestFit="1" customWidth="1"/>
    <col min="1553" max="1553" width="21.625" style="197" customWidth="1"/>
    <col min="1554" max="1554" width="3" style="197" customWidth="1"/>
    <col min="1555" max="1555" width="1" style="197" customWidth="1"/>
    <col min="1556" max="1793" width="9" style="197"/>
    <col min="1794" max="1794" width="1.125" style="197" customWidth="1"/>
    <col min="1795" max="1795" width="1.625" style="197" customWidth="1"/>
    <col min="1796" max="1801" width="2" style="197" customWidth="1"/>
    <col min="1802" max="1802" width="15.375" style="197" customWidth="1"/>
    <col min="1803" max="1803" width="21.625" style="197" bestFit="1" customWidth="1"/>
    <col min="1804" max="1804" width="3" style="197" bestFit="1" customWidth="1"/>
    <col min="1805" max="1805" width="21.625" style="197" bestFit="1" customWidth="1"/>
    <col min="1806" max="1806" width="3" style="197" bestFit="1" customWidth="1"/>
    <col min="1807" max="1807" width="21.625" style="197" bestFit="1" customWidth="1"/>
    <col min="1808" max="1808" width="3" style="197" bestFit="1" customWidth="1"/>
    <col min="1809" max="1809" width="21.625" style="197" customWidth="1"/>
    <col min="1810" max="1810" width="3" style="197" customWidth="1"/>
    <col min="1811" max="1811" width="1" style="197" customWidth="1"/>
    <col min="1812" max="2049" width="9" style="197"/>
    <col min="2050" max="2050" width="1.125" style="197" customWidth="1"/>
    <col min="2051" max="2051" width="1.625" style="197" customWidth="1"/>
    <col min="2052" max="2057" width="2" style="197" customWidth="1"/>
    <col min="2058" max="2058" width="15.375" style="197" customWidth="1"/>
    <col min="2059" max="2059" width="21.625" style="197" bestFit="1" customWidth="1"/>
    <col min="2060" max="2060" width="3" style="197" bestFit="1" customWidth="1"/>
    <col min="2061" max="2061" width="21.625" style="197" bestFit="1" customWidth="1"/>
    <col min="2062" max="2062" width="3" style="197" bestFit="1" customWidth="1"/>
    <col min="2063" max="2063" width="21.625" style="197" bestFit="1" customWidth="1"/>
    <col min="2064" max="2064" width="3" style="197" bestFit="1" customWidth="1"/>
    <col min="2065" max="2065" width="21.625" style="197" customWidth="1"/>
    <col min="2066" max="2066" width="3" style="197" customWidth="1"/>
    <col min="2067" max="2067" width="1" style="197" customWidth="1"/>
    <col min="2068" max="2305" width="9" style="197"/>
    <col min="2306" max="2306" width="1.125" style="197" customWidth="1"/>
    <col min="2307" max="2307" width="1.625" style="197" customWidth="1"/>
    <col min="2308" max="2313" width="2" style="197" customWidth="1"/>
    <col min="2314" max="2314" width="15.375" style="197" customWidth="1"/>
    <col min="2315" max="2315" width="21.625" style="197" bestFit="1" customWidth="1"/>
    <col min="2316" max="2316" width="3" style="197" bestFit="1" customWidth="1"/>
    <col min="2317" max="2317" width="21.625" style="197" bestFit="1" customWidth="1"/>
    <col min="2318" max="2318" width="3" style="197" bestFit="1" customWidth="1"/>
    <col min="2319" max="2319" width="21.625" style="197" bestFit="1" customWidth="1"/>
    <col min="2320" max="2320" width="3" style="197" bestFit="1" customWidth="1"/>
    <col min="2321" max="2321" width="21.625" style="197" customWidth="1"/>
    <col min="2322" max="2322" width="3" style="197" customWidth="1"/>
    <col min="2323" max="2323" width="1" style="197" customWidth="1"/>
    <col min="2324" max="2561" width="9" style="197"/>
    <col min="2562" max="2562" width="1.125" style="197" customWidth="1"/>
    <col min="2563" max="2563" width="1.625" style="197" customWidth="1"/>
    <col min="2564" max="2569" width="2" style="197" customWidth="1"/>
    <col min="2570" max="2570" width="15.375" style="197" customWidth="1"/>
    <col min="2571" max="2571" width="21.625" style="197" bestFit="1" customWidth="1"/>
    <col min="2572" max="2572" width="3" style="197" bestFit="1" customWidth="1"/>
    <col min="2573" max="2573" width="21.625" style="197" bestFit="1" customWidth="1"/>
    <col min="2574" max="2574" width="3" style="197" bestFit="1" customWidth="1"/>
    <col min="2575" max="2575" width="21.625" style="197" bestFit="1" customWidth="1"/>
    <col min="2576" max="2576" width="3" style="197" bestFit="1" customWidth="1"/>
    <col min="2577" max="2577" width="21.625" style="197" customWidth="1"/>
    <col min="2578" max="2578" width="3" style="197" customWidth="1"/>
    <col min="2579" max="2579" width="1" style="197" customWidth="1"/>
    <col min="2580" max="2817" width="9" style="197"/>
    <col min="2818" max="2818" width="1.125" style="197" customWidth="1"/>
    <col min="2819" max="2819" width="1.625" style="197" customWidth="1"/>
    <col min="2820" max="2825" width="2" style="197" customWidth="1"/>
    <col min="2826" max="2826" width="15.375" style="197" customWidth="1"/>
    <col min="2827" max="2827" width="21.625" style="197" bestFit="1" customWidth="1"/>
    <col min="2828" max="2828" width="3" style="197" bestFit="1" customWidth="1"/>
    <col min="2829" max="2829" width="21.625" style="197" bestFit="1" customWidth="1"/>
    <col min="2830" max="2830" width="3" style="197" bestFit="1" customWidth="1"/>
    <col min="2831" max="2831" width="21.625" style="197" bestFit="1" customWidth="1"/>
    <col min="2832" max="2832" width="3" style="197" bestFit="1" customWidth="1"/>
    <col min="2833" max="2833" width="21.625" style="197" customWidth="1"/>
    <col min="2834" max="2834" width="3" style="197" customWidth="1"/>
    <col min="2835" max="2835" width="1" style="197" customWidth="1"/>
    <col min="2836" max="3073" width="9" style="197"/>
    <col min="3074" max="3074" width="1.125" style="197" customWidth="1"/>
    <col min="3075" max="3075" width="1.625" style="197" customWidth="1"/>
    <col min="3076" max="3081" width="2" style="197" customWidth="1"/>
    <col min="3082" max="3082" width="15.375" style="197" customWidth="1"/>
    <col min="3083" max="3083" width="21.625" style="197" bestFit="1" customWidth="1"/>
    <col min="3084" max="3084" width="3" style="197" bestFit="1" customWidth="1"/>
    <col min="3085" max="3085" width="21.625" style="197" bestFit="1" customWidth="1"/>
    <col min="3086" max="3086" width="3" style="197" bestFit="1" customWidth="1"/>
    <col min="3087" max="3087" width="21.625" style="197" bestFit="1" customWidth="1"/>
    <col min="3088" max="3088" width="3" style="197" bestFit="1" customWidth="1"/>
    <col min="3089" max="3089" width="21.625" style="197" customWidth="1"/>
    <col min="3090" max="3090" width="3" style="197" customWidth="1"/>
    <col min="3091" max="3091" width="1" style="197" customWidth="1"/>
    <col min="3092" max="3329" width="9" style="197"/>
    <col min="3330" max="3330" width="1.125" style="197" customWidth="1"/>
    <col min="3331" max="3331" width="1.625" style="197" customWidth="1"/>
    <col min="3332" max="3337" width="2" style="197" customWidth="1"/>
    <col min="3338" max="3338" width="15.375" style="197" customWidth="1"/>
    <col min="3339" max="3339" width="21.625" style="197" bestFit="1" customWidth="1"/>
    <col min="3340" max="3340" width="3" style="197" bestFit="1" customWidth="1"/>
    <col min="3341" max="3341" width="21.625" style="197" bestFit="1" customWidth="1"/>
    <col min="3342" max="3342" width="3" style="197" bestFit="1" customWidth="1"/>
    <col min="3343" max="3343" width="21.625" style="197" bestFit="1" customWidth="1"/>
    <col min="3344" max="3344" width="3" style="197" bestFit="1" customWidth="1"/>
    <col min="3345" max="3345" width="21.625" style="197" customWidth="1"/>
    <col min="3346" max="3346" width="3" style="197" customWidth="1"/>
    <col min="3347" max="3347" width="1" style="197" customWidth="1"/>
    <col min="3348" max="3585" width="9" style="197"/>
    <col min="3586" max="3586" width="1.125" style="197" customWidth="1"/>
    <col min="3587" max="3587" width="1.625" style="197" customWidth="1"/>
    <col min="3588" max="3593" width="2" style="197" customWidth="1"/>
    <col min="3594" max="3594" width="15.375" style="197" customWidth="1"/>
    <col min="3595" max="3595" width="21.625" style="197" bestFit="1" customWidth="1"/>
    <col min="3596" max="3596" width="3" style="197" bestFit="1" customWidth="1"/>
    <col min="3597" max="3597" width="21.625" style="197" bestFit="1" customWidth="1"/>
    <col min="3598" max="3598" width="3" style="197" bestFit="1" customWidth="1"/>
    <col min="3599" max="3599" width="21.625" style="197" bestFit="1" customWidth="1"/>
    <col min="3600" max="3600" width="3" style="197" bestFit="1" customWidth="1"/>
    <col min="3601" max="3601" width="21.625" style="197" customWidth="1"/>
    <col min="3602" max="3602" width="3" style="197" customWidth="1"/>
    <col min="3603" max="3603" width="1" style="197" customWidth="1"/>
    <col min="3604" max="3841" width="9" style="197"/>
    <col min="3842" max="3842" width="1.125" style="197" customWidth="1"/>
    <col min="3843" max="3843" width="1.625" style="197" customWidth="1"/>
    <col min="3844" max="3849" width="2" style="197" customWidth="1"/>
    <col min="3850" max="3850" width="15.375" style="197" customWidth="1"/>
    <col min="3851" max="3851" width="21.625" style="197" bestFit="1" customWidth="1"/>
    <col min="3852" max="3852" width="3" style="197" bestFit="1" customWidth="1"/>
    <col min="3853" max="3853" width="21.625" style="197" bestFit="1" customWidth="1"/>
    <col min="3854" max="3854" width="3" style="197" bestFit="1" customWidth="1"/>
    <col min="3855" max="3855" width="21.625" style="197" bestFit="1" customWidth="1"/>
    <col min="3856" max="3856" width="3" style="197" bestFit="1" customWidth="1"/>
    <col min="3857" max="3857" width="21.625" style="197" customWidth="1"/>
    <col min="3858" max="3858" width="3" style="197" customWidth="1"/>
    <col min="3859" max="3859" width="1" style="197" customWidth="1"/>
    <col min="3860" max="4097" width="9" style="197"/>
    <col min="4098" max="4098" width="1.125" style="197" customWidth="1"/>
    <col min="4099" max="4099" width="1.625" style="197" customWidth="1"/>
    <col min="4100" max="4105" width="2" style="197" customWidth="1"/>
    <col min="4106" max="4106" width="15.375" style="197" customWidth="1"/>
    <col min="4107" max="4107" width="21.625" style="197" bestFit="1" customWidth="1"/>
    <col min="4108" max="4108" width="3" style="197" bestFit="1" customWidth="1"/>
    <col min="4109" max="4109" width="21.625" style="197" bestFit="1" customWidth="1"/>
    <col min="4110" max="4110" width="3" style="197" bestFit="1" customWidth="1"/>
    <col min="4111" max="4111" width="21.625" style="197" bestFit="1" customWidth="1"/>
    <col min="4112" max="4112" width="3" style="197" bestFit="1" customWidth="1"/>
    <col min="4113" max="4113" width="21.625" style="197" customWidth="1"/>
    <col min="4114" max="4114" width="3" style="197" customWidth="1"/>
    <col min="4115" max="4115" width="1" style="197" customWidth="1"/>
    <col min="4116" max="4353" width="9" style="197"/>
    <col min="4354" max="4354" width="1.125" style="197" customWidth="1"/>
    <col min="4355" max="4355" width="1.625" style="197" customWidth="1"/>
    <col min="4356" max="4361" width="2" style="197" customWidth="1"/>
    <col min="4362" max="4362" width="15.375" style="197" customWidth="1"/>
    <col min="4363" max="4363" width="21.625" style="197" bestFit="1" customWidth="1"/>
    <col min="4364" max="4364" width="3" style="197" bestFit="1" customWidth="1"/>
    <col min="4365" max="4365" width="21.625" style="197" bestFit="1" customWidth="1"/>
    <col min="4366" max="4366" width="3" style="197" bestFit="1" customWidth="1"/>
    <col min="4367" max="4367" width="21.625" style="197" bestFit="1" customWidth="1"/>
    <col min="4368" max="4368" width="3" style="197" bestFit="1" customWidth="1"/>
    <col min="4369" max="4369" width="21.625" style="197" customWidth="1"/>
    <col min="4370" max="4370" width="3" style="197" customWidth="1"/>
    <col min="4371" max="4371" width="1" style="197" customWidth="1"/>
    <col min="4372" max="4609" width="9" style="197"/>
    <col min="4610" max="4610" width="1.125" style="197" customWidth="1"/>
    <col min="4611" max="4611" width="1.625" style="197" customWidth="1"/>
    <col min="4612" max="4617" width="2" style="197" customWidth="1"/>
    <col min="4618" max="4618" width="15.375" style="197" customWidth="1"/>
    <col min="4619" max="4619" width="21.625" style="197" bestFit="1" customWidth="1"/>
    <col min="4620" max="4620" width="3" style="197" bestFit="1" customWidth="1"/>
    <col min="4621" max="4621" width="21.625" style="197" bestFit="1" customWidth="1"/>
    <col min="4622" max="4622" width="3" style="197" bestFit="1" customWidth="1"/>
    <col min="4623" max="4623" width="21.625" style="197" bestFit="1" customWidth="1"/>
    <col min="4624" max="4624" width="3" style="197" bestFit="1" customWidth="1"/>
    <col min="4625" max="4625" width="21.625" style="197" customWidth="1"/>
    <col min="4626" max="4626" width="3" style="197" customWidth="1"/>
    <col min="4627" max="4627" width="1" style="197" customWidth="1"/>
    <col min="4628" max="4865" width="9" style="197"/>
    <col min="4866" max="4866" width="1.125" style="197" customWidth="1"/>
    <col min="4867" max="4867" width="1.625" style="197" customWidth="1"/>
    <col min="4868" max="4873" width="2" style="197" customWidth="1"/>
    <col min="4874" max="4874" width="15.375" style="197" customWidth="1"/>
    <col min="4875" max="4875" width="21.625" style="197" bestFit="1" customWidth="1"/>
    <col min="4876" max="4876" width="3" style="197" bestFit="1" customWidth="1"/>
    <col min="4877" max="4877" width="21.625" style="197" bestFit="1" customWidth="1"/>
    <col min="4878" max="4878" width="3" style="197" bestFit="1" customWidth="1"/>
    <col min="4879" max="4879" width="21.625" style="197" bestFit="1" customWidth="1"/>
    <col min="4880" max="4880" width="3" style="197" bestFit="1" customWidth="1"/>
    <col min="4881" max="4881" width="21.625" style="197" customWidth="1"/>
    <col min="4882" max="4882" width="3" style="197" customWidth="1"/>
    <col min="4883" max="4883" width="1" style="197" customWidth="1"/>
    <col min="4884" max="5121" width="9" style="197"/>
    <col min="5122" max="5122" width="1.125" style="197" customWidth="1"/>
    <col min="5123" max="5123" width="1.625" style="197" customWidth="1"/>
    <col min="5124" max="5129" width="2" style="197" customWidth="1"/>
    <col min="5130" max="5130" width="15.375" style="197" customWidth="1"/>
    <col min="5131" max="5131" width="21.625" style="197" bestFit="1" customWidth="1"/>
    <col min="5132" max="5132" width="3" style="197" bestFit="1" customWidth="1"/>
    <col min="5133" max="5133" width="21.625" style="197" bestFit="1" customWidth="1"/>
    <col min="5134" max="5134" width="3" style="197" bestFit="1" customWidth="1"/>
    <col min="5135" max="5135" width="21.625" style="197" bestFit="1" customWidth="1"/>
    <col min="5136" max="5136" width="3" style="197" bestFit="1" customWidth="1"/>
    <col min="5137" max="5137" width="21.625" style="197" customWidth="1"/>
    <col min="5138" max="5138" width="3" style="197" customWidth="1"/>
    <col min="5139" max="5139" width="1" style="197" customWidth="1"/>
    <col min="5140" max="5377" width="9" style="197"/>
    <col min="5378" max="5378" width="1.125" style="197" customWidth="1"/>
    <col min="5379" max="5379" width="1.625" style="197" customWidth="1"/>
    <col min="5380" max="5385" width="2" style="197" customWidth="1"/>
    <col min="5386" max="5386" width="15.375" style="197" customWidth="1"/>
    <col min="5387" max="5387" width="21.625" style="197" bestFit="1" customWidth="1"/>
    <col min="5388" max="5388" width="3" style="197" bestFit="1" customWidth="1"/>
    <col min="5389" max="5389" width="21.625" style="197" bestFit="1" customWidth="1"/>
    <col min="5390" max="5390" width="3" style="197" bestFit="1" customWidth="1"/>
    <col min="5391" max="5391" width="21.625" style="197" bestFit="1" customWidth="1"/>
    <col min="5392" max="5392" width="3" style="197" bestFit="1" customWidth="1"/>
    <col min="5393" max="5393" width="21.625" style="197" customWidth="1"/>
    <col min="5394" max="5394" width="3" style="197" customWidth="1"/>
    <col min="5395" max="5395" width="1" style="197" customWidth="1"/>
    <col min="5396" max="5633" width="9" style="197"/>
    <col min="5634" max="5634" width="1.125" style="197" customWidth="1"/>
    <col min="5635" max="5635" width="1.625" style="197" customWidth="1"/>
    <col min="5636" max="5641" width="2" style="197" customWidth="1"/>
    <col min="5642" max="5642" width="15.375" style="197" customWidth="1"/>
    <col min="5643" max="5643" width="21.625" style="197" bestFit="1" customWidth="1"/>
    <col min="5644" max="5644" width="3" style="197" bestFit="1" customWidth="1"/>
    <col min="5645" max="5645" width="21.625" style="197" bestFit="1" customWidth="1"/>
    <col min="5646" max="5646" width="3" style="197" bestFit="1" customWidth="1"/>
    <col min="5647" max="5647" width="21.625" style="197" bestFit="1" customWidth="1"/>
    <col min="5648" max="5648" width="3" style="197" bestFit="1" customWidth="1"/>
    <col min="5649" max="5649" width="21.625" style="197" customWidth="1"/>
    <col min="5650" max="5650" width="3" style="197" customWidth="1"/>
    <col min="5651" max="5651" width="1" style="197" customWidth="1"/>
    <col min="5652" max="5889" width="9" style="197"/>
    <col min="5890" max="5890" width="1.125" style="197" customWidth="1"/>
    <col min="5891" max="5891" width="1.625" style="197" customWidth="1"/>
    <col min="5892" max="5897" width="2" style="197" customWidth="1"/>
    <col min="5898" max="5898" width="15.375" style="197" customWidth="1"/>
    <col min="5899" max="5899" width="21.625" style="197" bestFit="1" customWidth="1"/>
    <col min="5900" max="5900" width="3" style="197" bestFit="1" customWidth="1"/>
    <col min="5901" max="5901" width="21.625" style="197" bestFit="1" customWidth="1"/>
    <col min="5902" max="5902" width="3" style="197" bestFit="1" customWidth="1"/>
    <col min="5903" max="5903" width="21.625" style="197" bestFit="1" customWidth="1"/>
    <col min="5904" max="5904" width="3" style="197" bestFit="1" customWidth="1"/>
    <col min="5905" max="5905" width="21.625" style="197" customWidth="1"/>
    <col min="5906" max="5906" width="3" style="197" customWidth="1"/>
    <col min="5907" max="5907" width="1" style="197" customWidth="1"/>
    <col min="5908" max="6145" width="9" style="197"/>
    <col min="6146" max="6146" width="1.125" style="197" customWidth="1"/>
    <col min="6147" max="6147" width="1.625" style="197" customWidth="1"/>
    <col min="6148" max="6153" width="2" style="197" customWidth="1"/>
    <col min="6154" max="6154" width="15.375" style="197" customWidth="1"/>
    <col min="6155" max="6155" width="21.625" style="197" bestFit="1" customWidth="1"/>
    <col min="6156" max="6156" width="3" style="197" bestFit="1" customWidth="1"/>
    <col min="6157" max="6157" width="21.625" style="197" bestFit="1" customWidth="1"/>
    <col min="6158" max="6158" width="3" style="197" bestFit="1" customWidth="1"/>
    <col min="6159" max="6159" width="21.625" style="197" bestFit="1" customWidth="1"/>
    <col min="6160" max="6160" width="3" style="197" bestFit="1" customWidth="1"/>
    <col min="6161" max="6161" width="21.625" style="197" customWidth="1"/>
    <col min="6162" max="6162" width="3" style="197" customWidth="1"/>
    <col min="6163" max="6163" width="1" style="197" customWidth="1"/>
    <col min="6164" max="6401" width="9" style="197"/>
    <col min="6402" max="6402" width="1.125" style="197" customWidth="1"/>
    <col min="6403" max="6403" width="1.625" style="197" customWidth="1"/>
    <col min="6404" max="6409" width="2" style="197" customWidth="1"/>
    <col min="6410" max="6410" width="15.375" style="197" customWidth="1"/>
    <col min="6411" max="6411" width="21.625" style="197" bestFit="1" customWidth="1"/>
    <col min="6412" max="6412" width="3" style="197" bestFit="1" customWidth="1"/>
    <col min="6413" max="6413" width="21.625" style="197" bestFit="1" customWidth="1"/>
    <col min="6414" max="6414" width="3" style="197" bestFit="1" customWidth="1"/>
    <col min="6415" max="6415" width="21.625" style="197" bestFit="1" customWidth="1"/>
    <col min="6416" max="6416" width="3" style="197" bestFit="1" customWidth="1"/>
    <col min="6417" max="6417" width="21.625" style="197" customWidth="1"/>
    <col min="6418" max="6418" width="3" style="197" customWidth="1"/>
    <col min="6419" max="6419" width="1" style="197" customWidth="1"/>
    <col min="6420" max="6657" width="9" style="197"/>
    <col min="6658" max="6658" width="1.125" style="197" customWidth="1"/>
    <col min="6659" max="6659" width="1.625" style="197" customWidth="1"/>
    <col min="6660" max="6665" width="2" style="197" customWidth="1"/>
    <col min="6666" max="6666" width="15.375" style="197" customWidth="1"/>
    <col min="6667" max="6667" width="21.625" style="197" bestFit="1" customWidth="1"/>
    <col min="6668" max="6668" width="3" style="197" bestFit="1" customWidth="1"/>
    <col min="6669" max="6669" width="21.625" style="197" bestFit="1" customWidth="1"/>
    <col min="6670" max="6670" width="3" style="197" bestFit="1" customWidth="1"/>
    <col min="6671" max="6671" width="21.625" style="197" bestFit="1" customWidth="1"/>
    <col min="6672" max="6672" width="3" style="197" bestFit="1" customWidth="1"/>
    <col min="6673" max="6673" width="21.625" style="197" customWidth="1"/>
    <col min="6674" max="6674" width="3" style="197" customWidth="1"/>
    <col min="6675" max="6675" width="1" style="197" customWidth="1"/>
    <col min="6676" max="6913" width="9" style="197"/>
    <col min="6914" max="6914" width="1.125" style="197" customWidth="1"/>
    <col min="6915" max="6915" width="1.625" style="197" customWidth="1"/>
    <col min="6916" max="6921" width="2" style="197" customWidth="1"/>
    <col min="6922" max="6922" width="15.375" style="197" customWidth="1"/>
    <col min="6923" max="6923" width="21.625" style="197" bestFit="1" customWidth="1"/>
    <col min="6924" max="6924" width="3" style="197" bestFit="1" customWidth="1"/>
    <col min="6925" max="6925" width="21.625" style="197" bestFit="1" customWidth="1"/>
    <col min="6926" max="6926" width="3" style="197" bestFit="1" customWidth="1"/>
    <col min="6927" max="6927" width="21.625" style="197" bestFit="1" customWidth="1"/>
    <col min="6928" max="6928" width="3" style="197" bestFit="1" customWidth="1"/>
    <col min="6929" max="6929" width="21.625" style="197" customWidth="1"/>
    <col min="6930" max="6930" width="3" style="197" customWidth="1"/>
    <col min="6931" max="6931" width="1" style="197" customWidth="1"/>
    <col min="6932" max="7169" width="9" style="197"/>
    <col min="7170" max="7170" width="1.125" style="197" customWidth="1"/>
    <col min="7171" max="7171" width="1.625" style="197" customWidth="1"/>
    <col min="7172" max="7177" width="2" style="197" customWidth="1"/>
    <col min="7178" max="7178" width="15.375" style="197" customWidth="1"/>
    <col min="7179" max="7179" width="21.625" style="197" bestFit="1" customWidth="1"/>
    <col min="7180" max="7180" width="3" style="197" bestFit="1" customWidth="1"/>
    <col min="7181" max="7181" width="21.625" style="197" bestFit="1" customWidth="1"/>
    <col min="7182" max="7182" width="3" style="197" bestFit="1" customWidth="1"/>
    <col min="7183" max="7183" width="21.625" style="197" bestFit="1" customWidth="1"/>
    <col min="7184" max="7184" width="3" style="197" bestFit="1" customWidth="1"/>
    <col min="7185" max="7185" width="21.625" style="197" customWidth="1"/>
    <col min="7186" max="7186" width="3" style="197" customWidth="1"/>
    <col min="7187" max="7187" width="1" style="197" customWidth="1"/>
    <col min="7188" max="7425" width="9" style="197"/>
    <col min="7426" max="7426" width="1.125" style="197" customWidth="1"/>
    <col min="7427" max="7427" width="1.625" style="197" customWidth="1"/>
    <col min="7428" max="7433" width="2" style="197" customWidth="1"/>
    <col min="7434" max="7434" width="15.375" style="197" customWidth="1"/>
    <col min="7435" max="7435" width="21.625" style="197" bestFit="1" customWidth="1"/>
    <col min="7436" max="7436" width="3" style="197" bestFit="1" customWidth="1"/>
    <col min="7437" max="7437" width="21.625" style="197" bestFit="1" customWidth="1"/>
    <col min="7438" max="7438" width="3" style="197" bestFit="1" customWidth="1"/>
    <col min="7439" max="7439" width="21.625" style="197" bestFit="1" customWidth="1"/>
    <col min="7440" max="7440" width="3" style="197" bestFit="1" customWidth="1"/>
    <col min="7441" max="7441" width="21.625" style="197" customWidth="1"/>
    <col min="7442" max="7442" width="3" style="197" customWidth="1"/>
    <col min="7443" max="7443" width="1" style="197" customWidth="1"/>
    <col min="7444" max="7681" width="9" style="197"/>
    <col min="7682" max="7682" width="1.125" style="197" customWidth="1"/>
    <col min="7683" max="7683" width="1.625" style="197" customWidth="1"/>
    <col min="7684" max="7689" width="2" style="197" customWidth="1"/>
    <col min="7690" max="7690" width="15.375" style="197" customWidth="1"/>
    <col min="7691" max="7691" width="21.625" style="197" bestFit="1" customWidth="1"/>
    <col min="7692" max="7692" width="3" style="197" bestFit="1" customWidth="1"/>
    <col min="7693" max="7693" width="21.625" style="197" bestFit="1" customWidth="1"/>
    <col min="7694" max="7694" width="3" style="197" bestFit="1" customWidth="1"/>
    <col min="7695" max="7695" width="21.625" style="197" bestFit="1" customWidth="1"/>
    <col min="7696" max="7696" width="3" style="197" bestFit="1" customWidth="1"/>
    <col min="7697" max="7697" width="21.625" style="197" customWidth="1"/>
    <col min="7698" max="7698" width="3" style="197" customWidth="1"/>
    <col min="7699" max="7699" width="1" style="197" customWidth="1"/>
    <col min="7700" max="7937" width="9" style="197"/>
    <col min="7938" max="7938" width="1.125" style="197" customWidth="1"/>
    <col min="7939" max="7939" width="1.625" style="197" customWidth="1"/>
    <col min="7940" max="7945" width="2" style="197" customWidth="1"/>
    <col min="7946" max="7946" width="15.375" style="197" customWidth="1"/>
    <col min="7947" max="7947" width="21.625" style="197" bestFit="1" customWidth="1"/>
    <col min="7948" max="7948" width="3" style="197" bestFit="1" customWidth="1"/>
    <col min="7949" max="7949" width="21.625" style="197" bestFit="1" customWidth="1"/>
    <col min="7950" max="7950" width="3" style="197" bestFit="1" customWidth="1"/>
    <col min="7951" max="7951" width="21.625" style="197" bestFit="1" customWidth="1"/>
    <col min="7952" max="7952" width="3" style="197" bestFit="1" customWidth="1"/>
    <col min="7953" max="7953" width="21.625" style="197" customWidth="1"/>
    <col min="7954" max="7954" width="3" style="197" customWidth="1"/>
    <col min="7955" max="7955" width="1" style="197" customWidth="1"/>
    <col min="7956" max="8193" width="9" style="197"/>
    <col min="8194" max="8194" width="1.125" style="197" customWidth="1"/>
    <col min="8195" max="8195" width="1.625" style="197" customWidth="1"/>
    <col min="8196" max="8201" width="2" style="197" customWidth="1"/>
    <col min="8202" max="8202" width="15.375" style="197" customWidth="1"/>
    <col min="8203" max="8203" width="21.625" style="197" bestFit="1" customWidth="1"/>
    <col min="8204" max="8204" width="3" style="197" bestFit="1" customWidth="1"/>
    <col min="8205" max="8205" width="21.625" style="197" bestFit="1" customWidth="1"/>
    <col min="8206" max="8206" width="3" style="197" bestFit="1" customWidth="1"/>
    <col min="8207" max="8207" width="21.625" style="197" bestFit="1" customWidth="1"/>
    <col min="8208" max="8208" width="3" style="197" bestFit="1" customWidth="1"/>
    <col min="8209" max="8209" width="21.625" style="197" customWidth="1"/>
    <col min="8210" max="8210" width="3" style="197" customWidth="1"/>
    <col min="8211" max="8211" width="1" style="197" customWidth="1"/>
    <col min="8212" max="8449" width="9" style="197"/>
    <col min="8450" max="8450" width="1.125" style="197" customWidth="1"/>
    <col min="8451" max="8451" width="1.625" style="197" customWidth="1"/>
    <col min="8452" max="8457" width="2" style="197" customWidth="1"/>
    <col min="8458" max="8458" width="15.375" style="197" customWidth="1"/>
    <col min="8459" max="8459" width="21.625" style="197" bestFit="1" customWidth="1"/>
    <col min="8460" max="8460" width="3" style="197" bestFit="1" customWidth="1"/>
    <col min="8461" max="8461" width="21.625" style="197" bestFit="1" customWidth="1"/>
    <col min="8462" max="8462" width="3" style="197" bestFit="1" customWidth="1"/>
    <col min="8463" max="8463" width="21.625" style="197" bestFit="1" customWidth="1"/>
    <col min="8464" max="8464" width="3" style="197" bestFit="1" customWidth="1"/>
    <col min="8465" max="8465" width="21.625" style="197" customWidth="1"/>
    <col min="8466" max="8466" width="3" style="197" customWidth="1"/>
    <col min="8467" max="8467" width="1" style="197" customWidth="1"/>
    <col min="8468" max="8705" width="9" style="197"/>
    <col min="8706" max="8706" width="1.125" style="197" customWidth="1"/>
    <col min="8707" max="8707" width="1.625" style="197" customWidth="1"/>
    <col min="8708" max="8713" width="2" style="197" customWidth="1"/>
    <col min="8714" max="8714" width="15.375" style="197" customWidth="1"/>
    <col min="8715" max="8715" width="21.625" style="197" bestFit="1" customWidth="1"/>
    <col min="8716" max="8716" width="3" style="197" bestFit="1" customWidth="1"/>
    <col min="8717" max="8717" width="21.625" style="197" bestFit="1" customWidth="1"/>
    <col min="8718" max="8718" width="3" style="197" bestFit="1" customWidth="1"/>
    <col min="8719" max="8719" width="21.625" style="197" bestFit="1" customWidth="1"/>
    <col min="8720" max="8720" width="3" style="197" bestFit="1" customWidth="1"/>
    <col min="8721" max="8721" width="21.625" style="197" customWidth="1"/>
    <col min="8722" max="8722" width="3" style="197" customWidth="1"/>
    <col min="8723" max="8723" width="1" style="197" customWidth="1"/>
    <col min="8724" max="8961" width="9" style="197"/>
    <col min="8962" max="8962" width="1.125" style="197" customWidth="1"/>
    <col min="8963" max="8963" width="1.625" style="197" customWidth="1"/>
    <col min="8964" max="8969" width="2" style="197" customWidth="1"/>
    <col min="8970" max="8970" width="15.375" style="197" customWidth="1"/>
    <col min="8971" max="8971" width="21.625" style="197" bestFit="1" customWidth="1"/>
    <col min="8972" max="8972" width="3" style="197" bestFit="1" customWidth="1"/>
    <col min="8973" max="8973" width="21.625" style="197" bestFit="1" customWidth="1"/>
    <col min="8974" max="8974" width="3" style="197" bestFit="1" customWidth="1"/>
    <col min="8975" max="8975" width="21.625" style="197" bestFit="1" customWidth="1"/>
    <col min="8976" max="8976" width="3" style="197" bestFit="1" customWidth="1"/>
    <col min="8977" max="8977" width="21.625" style="197" customWidth="1"/>
    <col min="8978" max="8978" width="3" style="197" customWidth="1"/>
    <col min="8979" max="8979" width="1" style="197" customWidth="1"/>
    <col min="8980" max="9217" width="9" style="197"/>
    <col min="9218" max="9218" width="1.125" style="197" customWidth="1"/>
    <col min="9219" max="9219" width="1.625" style="197" customWidth="1"/>
    <col min="9220" max="9225" width="2" style="197" customWidth="1"/>
    <col min="9226" max="9226" width="15.375" style="197" customWidth="1"/>
    <col min="9227" max="9227" width="21.625" style="197" bestFit="1" customWidth="1"/>
    <col min="9228" max="9228" width="3" style="197" bestFit="1" customWidth="1"/>
    <col min="9229" max="9229" width="21.625" style="197" bestFit="1" customWidth="1"/>
    <col min="9230" max="9230" width="3" style="197" bestFit="1" customWidth="1"/>
    <col min="9231" max="9231" width="21.625" style="197" bestFit="1" customWidth="1"/>
    <col min="9232" max="9232" width="3" style="197" bestFit="1" customWidth="1"/>
    <col min="9233" max="9233" width="21.625" style="197" customWidth="1"/>
    <col min="9234" max="9234" width="3" style="197" customWidth="1"/>
    <col min="9235" max="9235" width="1" style="197" customWidth="1"/>
    <col min="9236" max="9473" width="9" style="197"/>
    <col min="9474" max="9474" width="1.125" style="197" customWidth="1"/>
    <col min="9475" max="9475" width="1.625" style="197" customWidth="1"/>
    <col min="9476" max="9481" width="2" style="197" customWidth="1"/>
    <col min="9482" max="9482" width="15.375" style="197" customWidth="1"/>
    <col min="9483" max="9483" width="21.625" style="197" bestFit="1" customWidth="1"/>
    <col min="9484" max="9484" width="3" style="197" bestFit="1" customWidth="1"/>
    <col min="9485" max="9485" width="21.625" style="197" bestFit="1" customWidth="1"/>
    <col min="9486" max="9486" width="3" style="197" bestFit="1" customWidth="1"/>
    <col min="9487" max="9487" width="21.625" style="197" bestFit="1" customWidth="1"/>
    <col min="9488" max="9488" width="3" style="197" bestFit="1" customWidth="1"/>
    <col min="9489" max="9489" width="21.625" style="197" customWidth="1"/>
    <col min="9490" max="9490" width="3" style="197" customWidth="1"/>
    <col min="9491" max="9491" width="1" style="197" customWidth="1"/>
    <col min="9492" max="9729" width="9" style="197"/>
    <col min="9730" max="9730" width="1.125" style="197" customWidth="1"/>
    <col min="9731" max="9731" width="1.625" style="197" customWidth="1"/>
    <col min="9732" max="9737" width="2" style="197" customWidth="1"/>
    <col min="9738" max="9738" width="15.375" style="197" customWidth="1"/>
    <col min="9739" max="9739" width="21.625" style="197" bestFit="1" customWidth="1"/>
    <col min="9740" max="9740" width="3" style="197" bestFit="1" customWidth="1"/>
    <col min="9741" max="9741" width="21.625" style="197" bestFit="1" customWidth="1"/>
    <col min="9742" max="9742" width="3" style="197" bestFit="1" customWidth="1"/>
    <col min="9743" max="9743" width="21.625" style="197" bestFit="1" customWidth="1"/>
    <col min="9744" max="9744" width="3" style="197" bestFit="1" customWidth="1"/>
    <col min="9745" max="9745" width="21.625" style="197" customWidth="1"/>
    <col min="9746" max="9746" width="3" style="197" customWidth="1"/>
    <col min="9747" max="9747" width="1" style="197" customWidth="1"/>
    <col min="9748" max="9985" width="9" style="197"/>
    <col min="9986" max="9986" width="1.125" style="197" customWidth="1"/>
    <col min="9987" max="9987" width="1.625" style="197" customWidth="1"/>
    <col min="9988" max="9993" width="2" style="197" customWidth="1"/>
    <col min="9994" max="9994" width="15.375" style="197" customWidth="1"/>
    <col min="9995" max="9995" width="21.625" style="197" bestFit="1" customWidth="1"/>
    <col min="9996" max="9996" width="3" style="197" bestFit="1" customWidth="1"/>
    <col min="9997" max="9997" width="21.625" style="197" bestFit="1" customWidth="1"/>
    <col min="9998" max="9998" width="3" style="197" bestFit="1" customWidth="1"/>
    <col min="9999" max="9999" width="21.625" style="197" bestFit="1" customWidth="1"/>
    <col min="10000" max="10000" width="3" style="197" bestFit="1" customWidth="1"/>
    <col min="10001" max="10001" width="21.625" style="197" customWidth="1"/>
    <col min="10002" max="10002" width="3" style="197" customWidth="1"/>
    <col min="10003" max="10003" width="1" style="197" customWidth="1"/>
    <col min="10004" max="10241" width="9" style="197"/>
    <col min="10242" max="10242" width="1.125" style="197" customWidth="1"/>
    <col min="10243" max="10243" width="1.625" style="197" customWidth="1"/>
    <col min="10244" max="10249" width="2" style="197" customWidth="1"/>
    <col min="10250" max="10250" width="15.375" style="197" customWidth="1"/>
    <col min="10251" max="10251" width="21.625" style="197" bestFit="1" customWidth="1"/>
    <col min="10252" max="10252" width="3" style="197" bestFit="1" customWidth="1"/>
    <col min="10253" max="10253" width="21.625" style="197" bestFit="1" customWidth="1"/>
    <col min="10254" max="10254" width="3" style="197" bestFit="1" customWidth="1"/>
    <col min="10255" max="10255" width="21.625" style="197" bestFit="1" customWidth="1"/>
    <col min="10256" max="10256" width="3" style="197" bestFit="1" customWidth="1"/>
    <col min="10257" max="10257" width="21.625" style="197" customWidth="1"/>
    <col min="10258" max="10258" width="3" style="197" customWidth="1"/>
    <col min="10259" max="10259" width="1" style="197" customWidth="1"/>
    <col min="10260" max="10497" width="9" style="197"/>
    <col min="10498" max="10498" width="1.125" style="197" customWidth="1"/>
    <col min="10499" max="10499" width="1.625" style="197" customWidth="1"/>
    <col min="10500" max="10505" width="2" style="197" customWidth="1"/>
    <col min="10506" max="10506" width="15.375" style="197" customWidth="1"/>
    <col min="10507" max="10507" width="21.625" style="197" bestFit="1" customWidth="1"/>
    <col min="10508" max="10508" width="3" style="197" bestFit="1" customWidth="1"/>
    <col min="10509" max="10509" width="21.625" style="197" bestFit="1" customWidth="1"/>
    <col min="10510" max="10510" width="3" style="197" bestFit="1" customWidth="1"/>
    <col min="10511" max="10511" width="21.625" style="197" bestFit="1" customWidth="1"/>
    <col min="10512" max="10512" width="3" style="197" bestFit="1" customWidth="1"/>
    <col min="10513" max="10513" width="21.625" style="197" customWidth="1"/>
    <col min="10514" max="10514" width="3" style="197" customWidth="1"/>
    <col min="10515" max="10515" width="1" style="197" customWidth="1"/>
    <col min="10516" max="10753" width="9" style="197"/>
    <col min="10754" max="10754" width="1.125" style="197" customWidth="1"/>
    <col min="10755" max="10755" width="1.625" style="197" customWidth="1"/>
    <col min="10756" max="10761" width="2" style="197" customWidth="1"/>
    <col min="10762" max="10762" width="15.375" style="197" customWidth="1"/>
    <col min="10763" max="10763" width="21.625" style="197" bestFit="1" customWidth="1"/>
    <col min="10764" max="10764" width="3" style="197" bestFit="1" customWidth="1"/>
    <col min="10765" max="10765" width="21.625" style="197" bestFit="1" customWidth="1"/>
    <col min="10766" max="10766" width="3" style="197" bestFit="1" customWidth="1"/>
    <col min="10767" max="10767" width="21.625" style="197" bestFit="1" customWidth="1"/>
    <col min="10768" max="10768" width="3" style="197" bestFit="1" customWidth="1"/>
    <col min="10769" max="10769" width="21.625" style="197" customWidth="1"/>
    <col min="10770" max="10770" width="3" style="197" customWidth="1"/>
    <col min="10771" max="10771" width="1" style="197" customWidth="1"/>
    <col min="10772" max="11009" width="9" style="197"/>
    <col min="11010" max="11010" width="1.125" style="197" customWidth="1"/>
    <col min="11011" max="11011" width="1.625" style="197" customWidth="1"/>
    <col min="11012" max="11017" width="2" style="197" customWidth="1"/>
    <col min="11018" max="11018" width="15.375" style="197" customWidth="1"/>
    <col min="11019" max="11019" width="21.625" style="197" bestFit="1" customWidth="1"/>
    <col min="11020" max="11020" width="3" style="197" bestFit="1" customWidth="1"/>
    <col min="11021" max="11021" width="21.625" style="197" bestFit="1" customWidth="1"/>
    <col min="11022" max="11022" width="3" style="197" bestFit="1" customWidth="1"/>
    <col min="11023" max="11023" width="21.625" style="197" bestFit="1" customWidth="1"/>
    <col min="11024" max="11024" width="3" style="197" bestFit="1" customWidth="1"/>
    <col min="11025" max="11025" width="21.625" style="197" customWidth="1"/>
    <col min="11026" max="11026" width="3" style="197" customWidth="1"/>
    <col min="11027" max="11027" width="1" style="197" customWidth="1"/>
    <col min="11028" max="11265" width="9" style="197"/>
    <col min="11266" max="11266" width="1.125" style="197" customWidth="1"/>
    <col min="11267" max="11267" width="1.625" style="197" customWidth="1"/>
    <col min="11268" max="11273" width="2" style="197" customWidth="1"/>
    <col min="11274" max="11274" width="15.375" style="197" customWidth="1"/>
    <col min="11275" max="11275" width="21.625" style="197" bestFit="1" customWidth="1"/>
    <col min="11276" max="11276" width="3" style="197" bestFit="1" customWidth="1"/>
    <col min="11277" max="11277" width="21.625" style="197" bestFit="1" customWidth="1"/>
    <col min="11278" max="11278" width="3" style="197" bestFit="1" customWidth="1"/>
    <col min="11279" max="11279" width="21.625" style="197" bestFit="1" customWidth="1"/>
    <col min="11280" max="11280" width="3" style="197" bestFit="1" customWidth="1"/>
    <col min="11281" max="11281" width="21.625" style="197" customWidth="1"/>
    <col min="11282" max="11282" width="3" style="197" customWidth="1"/>
    <col min="11283" max="11283" width="1" style="197" customWidth="1"/>
    <col min="11284" max="11521" width="9" style="197"/>
    <col min="11522" max="11522" width="1.125" style="197" customWidth="1"/>
    <col min="11523" max="11523" width="1.625" style="197" customWidth="1"/>
    <col min="11524" max="11529" width="2" style="197" customWidth="1"/>
    <col min="11530" max="11530" width="15.375" style="197" customWidth="1"/>
    <col min="11531" max="11531" width="21.625" style="197" bestFit="1" customWidth="1"/>
    <col min="11532" max="11532" width="3" style="197" bestFit="1" customWidth="1"/>
    <col min="11533" max="11533" width="21.625" style="197" bestFit="1" customWidth="1"/>
    <col min="11534" max="11534" width="3" style="197" bestFit="1" customWidth="1"/>
    <col min="11535" max="11535" width="21.625" style="197" bestFit="1" customWidth="1"/>
    <col min="11536" max="11536" width="3" style="197" bestFit="1" customWidth="1"/>
    <col min="11537" max="11537" width="21.625" style="197" customWidth="1"/>
    <col min="11538" max="11538" width="3" style="197" customWidth="1"/>
    <col min="11539" max="11539" width="1" style="197" customWidth="1"/>
    <col min="11540" max="11777" width="9" style="197"/>
    <col min="11778" max="11778" width="1.125" style="197" customWidth="1"/>
    <col min="11779" max="11779" width="1.625" style="197" customWidth="1"/>
    <col min="11780" max="11785" width="2" style="197" customWidth="1"/>
    <col min="11786" max="11786" width="15.375" style="197" customWidth="1"/>
    <col min="11787" max="11787" width="21.625" style="197" bestFit="1" customWidth="1"/>
    <col min="11788" max="11788" width="3" style="197" bestFit="1" customWidth="1"/>
    <col min="11789" max="11789" width="21.625" style="197" bestFit="1" customWidth="1"/>
    <col min="11790" max="11790" width="3" style="197" bestFit="1" customWidth="1"/>
    <col min="11791" max="11791" width="21.625" style="197" bestFit="1" customWidth="1"/>
    <col min="11792" max="11792" width="3" style="197" bestFit="1" customWidth="1"/>
    <col min="11793" max="11793" width="21.625" style="197" customWidth="1"/>
    <col min="11794" max="11794" width="3" style="197" customWidth="1"/>
    <col min="11795" max="11795" width="1" style="197" customWidth="1"/>
    <col min="11796" max="12033" width="9" style="197"/>
    <col min="12034" max="12034" width="1.125" style="197" customWidth="1"/>
    <col min="12035" max="12035" width="1.625" style="197" customWidth="1"/>
    <col min="12036" max="12041" width="2" style="197" customWidth="1"/>
    <col min="12042" max="12042" width="15.375" style="197" customWidth="1"/>
    <col min="12043" max="12043" width="21.625" style="197" bestFit="1" customWidth="1"/>
    <col min="12044" max="12044" width="3" style="197" bestFit="1" customWidth="1"/>
    <col min="12045" max="12045" width="21.625" style="197" bestFit="1" customWidth="1"/>
    <col min="12046" max="12046" width="3" style="197" bestFit="1" customWidth="1"/>
    <col min="12047" max="12047" width="21.625" style="197" bestFit="1" customWidth="1"/>
    <col min="12048" max="12048" width="3" style="197" bestFit="1" customWidth="1"/>
    <col min="12049" max="12049" width="21.625" style="197" customWidth="1"/>
    <col min="12050" max="12050" width="3" style="197" customWidth="1"/>
    <col min="12051" max="12051" width="1" style="197" customWidth="1"/>
    <col min="12052" max="12289" width="9" style="197"/>
    <col min="12290" max="12290" width="1.125" style="197" customWidth="1"/>
    <col min="12291" max="12291" width="1.625" style="197" customWidth="1"/>
    <col min="12292" max="12297" width="2" style="197" customWidth="1"/>
    <col min="12298" max="12298" width="15.375" style="197" customWidth="1"/>
    <col min="12299" max="12299" width="21.625" style="197" bestFit="1" customWidth="1"/>
    <col min="12300" max="12300" width="3" style="197" bestFit="1" customWidth="1"/>
    <col min="12301" max="12301" width="21.625" style="197" bestFit="1" customWidth="1"/>
    <col min="12302" max="12302" width="3" style="197" bestFit="1" customWidth="1"/>
    <col min="12303" max="12303" width="21.625" style="197" bestFit="1" customWidth="1"/>
    <col min="12304" max="12304" width="3" style="197" bestFit="1" customWidth="1"/>
    <col min="12305" max="12305" width="21.625" style="197" customWidth="1"/>
    <col min="12306" max="12306" width="3" style="197" customWidth="1"/>
    <col min="12307" max="12307" width="1" style="197" customWidth="1"/>
    <col min="12308" max="12545" width="9" style="197"/>
    <col min="12546" max="12546" width="1.125" style="197" customWidth="1"/>
    <col min="12547" max="12547" width="1.625" style="197" customWidth="1"/>
    <col min="12548" max="12553" width="2" style="197" customWidth="1"/>
    <col min="12554" max="12554" width="15.375" style="197" customWidth="1"/>
    <col min="12555" max="12555" width="21.625" style="197" bestFit="1" customWidth="1"/>
    <col min="12556" max="12556" width="3" style="197" bestFit="1" customWidth="1"/>
    <col min="12557" max="12557" width="21.625" style="197" bestFit="1" customWidth="1"/>
    <col min="12558" max="12558" width="3" style="197" bestFit="1" customWidth="1"/>
    <col min="12559" max="12559" width="21.625" style="197" bestFit="1" customWidth="1"/>
    <col min="12560" max="12560" width="3" style="197" bestFit="1" customWidth="1"/>
    <col min="12561" max="12561" width="21.625" style="197" customWidth="1"/>
    <col min="12562" max="12562" width="3" style="197" customWidth="1"/>
    <col min="12563" max="12563" width="1" style="197" customWidth="1"/>
    <col min="12564" max="12801" width="9" style="197"/>
    <col min="12802" max="12802" width="1.125" style="197" customWidth="1"/>
    <col min="12803" max="12803" width="1.625" style="197" customWidth="1"/>
    <col min="12804" max="12809" width="2" style="197" customWidth="1"/>
    <col min="12810" max="12810" width="15.375" style="197" customWidth="1"/>
    <col min="12811" max="12811" width="21.625" style="197" bestFit="1" customWidth="1"/>
    <col min="12812" max="12812" width="3" style="197" bestFit="1" customWidth="1"/>
    <col min="12813" max="12813" width="21.625" style="197" bestFit="1" customWidth="1"/>
    <col min="12814" max="12814" width="3" style="197" bestFit="1" customWidth="1"/>
    <col min="12815" max="12815" width="21.625" style="197" bestFit="1" customWidth="1"/>
    <col min="12816" max="12816" width="3" style="197" bestFit="1" customWidth="1"/>
    <col min="12817" max="12817" width="21.625" style="197" customWidth="1"/>
    <col min="12818" max="12818" width="3" style="197" customWidth="1"/>
    <col min="12819" max="12819" width="1" style="197" customWidth="1"/>
    <col min="12820" max="13057" width="9" style="197"/>
    <col min="13058" max="13058" width="1.125" style="197" customWidth="1"/>
    <col min="13059" max="13059" width="1.625" style="197" customWidth="1"/>
    <col min="13060" max="13065" width="2" style="197" customWidth="1"/>
    <col min="13066" max="13066" width="15.375" style="197" customWidth="1"/>
    <col min="13067" max="13067" width="21.625" style="197" bestFit="1" customWidth="1"/>
    <col min="13068" max="13068" width="3" style="197" bestFit="1" customWidth="1"/>
    <col min="13069" max="13069" width="21.625" style="197" bestFit="1" customWidth="1"/>
    <col min="13070" max="13070" width="3" style="197" bestFit="1" customWidth="1"/>
    <col min="13071" max="13071" width="21.625" style="197" bestFit="1" customWidth="1"/>
    <col min="13072" max="13072" width="3" style="197" bestFit="1" customWidth="1"/>
    <col min="13073" max="13073" width="21.625" style="197" customWidth="1"/>
    <col min="13074" max="13074" width="3" style="197" customWidth="1"/>
    <col min="13075" max="13075" width="1" style="197" customWidth="1"/>
    <col min="13076" max="13313" width="9" style="197"/>
    <col min="13314" max="13314" width="1.125" style="197" customWidth="1"/>
    <col min="13315" max="13315" width="1.625" style="197" customWidth="1"/>
    <col min="13316" max="13321" width="2" style="197" customWidth="1"/>
    <col min="13322" max="13322" width="15.375" style="197" customWidth="1"/>
    <col min="13323" max="13323" width="21.625" style="197" bestFit="1" customWidth="1"/>
    <col min="13324" max="13324" width="3" style="197" bestFit="1" customWidth="1"/>
    <col min="13325" max="13325" width="21.625" style="197" bestFit="1" customWidth="1"/>
    <col min="13326" max="13326" width="3" style="197" bestFit="1" customWidth="1"/>
    <col min="13327" max="13327" width="21.625" style="197" bestFit="1" customWidth="1"/>
    <col min="13328" max="13328" width="3" style="197" bestFit="1" customWidth="1"/>
    <col min="13329" max="13329" width="21.625" style="197" customWidth="1"/>
    <col min="13330" max="13330" width="3" style="197" customWidth="1"/>
    <col min="13331" max="13331" width="1" style="197" customWidth="1"/>
    <col min="13332" max="13569" width="9" style="197"/>
    <col min="13570" max="13570" width="1.125" style="197" customWidth="1"/>
    <col min="13571" max="13571" width="1.625" style="197" customWidth="1"/>
    <col min="13572" max="13577" width="2" style="197" customWidth="1"/>
    <col min="13578" max="13578" width="15.375" style="197" customWidth="1"/>
    <col min="13579" max="13579" width="21.625" style="197" bestFit="1" customWidth="1"/>
    <col min="13580" max="13580" width="3" style="197" bestFit="1" customWidth="1"/>
    <col min="13581" max="13581" width="21.625" style="197" bestFit="1" customWidth="1"/>
    <col min="13582" max="13582" width="3" style="197" bestFit="1" customWidth="1"/>
    <col min="13583" max="13583" width="21.625" style="197" bestFit="1" customWidth="1"/>
    <col min="13584" max="13584" width="3" style="197" bestFit="1" customWidth="1"/>
    <col min="13585" max="13585" width="21.625" style="197" customWidth="1"/>
    <col min="13586" max="13586" width="3" style="197" customWidth="1"/>
    <col min="13587" max="13587" width="1" style="197" customWidth="1"/>
    <col min="13588" max="13825" width="9" style="197"/>
    <col min="13826" max="13826" width="1.125" style="197" customWidth="1"/>
    <col min="13827" max="13827" width="1.625" style="197" customWidth="1"/>
    <col min="13828" max="13833" width="2" style="197" customWidth="1"/>
    <col min="13834" max="13834" width="15.375" style="197" customWidth="1"/>
    <col min="13835" max="13835" width="21.625" style="197" bestFit="1" customWidth="1"/>
    <col min="13836" max="13836" width="3" style="197" bestFit="1" customWidth="1"/>
    <col min="13837" max="13837" width="21.625" style="197" bestFit="1" customWidth="1"/>
    <col min="13838" max="13838" width="3" style="197" bestFit="1" customWidth="1"/>
    <col min="13839" max="13839" width="21.625" style="197" bestFit="1" customWidth="1"/>
    <col min="13840" max="13840" width="3" style="197" bestFit="1" customWidth="1"/>
    <col min="13841" max="13841" width="21.625" style="197" customWidth="1"/>
    <col min="13842" max="13842" width="3" style="197" customWidth="1"/>
    <col min="13843" max="13843" width="1" style="197" customWidth="1"/>
    <col min="13844" max="14081" width="9" style="197"/>
    <col min="14082" max="14082" width="1.125" style="197" customWidth="1"/>
    <col min="14083" max="14083" width="1.625" style="197" customWidth="1"/>
    <col min="14084" max="14089" width="2" style="197" customWidth="1"/>
    <col min="14090" max="14090" width="15.375" style="197" customWidth="1"/>
    <col min="14091" max="14091" width="21.625" style="197" bestFit="1" customWidth="1"/>
    <col min="14092" max="14092" width="3" style="197" bestFit="1" customWidth="1"/>
    <col min="14093" max="14093" width="21.625" style="197" bestFit="1" customWidth="1"/>
    <col min="14094" max="14094" width="3" style="197" bestFit="1" customWidth="1"/>
    <col min="14095" max="14095" width="21.625" style="197" bestFit="1" customWidth="1"/>
    <col min="14096" max="14096" width="3" style="197" bestFit="1" customWidth="1"/>
    <col min="14097" max="14097" width="21.625" style="197" customWidth="1"/>
    <col min="14098" max="14098" width="3" style="197" customWidth="1"/>
    <col min="14099" max="14099" width="1" style="197" customWidth="1"/>
    <col min="14100" max="14337" width="9" style="197"/>
    <col min="14338" max="14338" width="1.125" style="197" customWidth="1"/>
    <col min="14339" max="14339" width="1.625" style="197" customWidth="1"/>
    <col min="14340" max="14345" width="2" style="197" customWidth="1"/>
    <col min="14346" max="14346" width="15.375" style="197" customWidth="1"/>
    <col min="14347" max="14347" width="21.625" style="197" bestFit="1" customWidth="1"/>
    <col min="14348" max="14348" width="3" style="197" bestFit="1" customWidth="1"/>
    <col min="14349" max="14349" width="21.625" style="197" bestFit="1" customWidth="1"/>
    <col min="14350" max="14350" width="3" style="197" bestFit="1" customWidth="1"/>
    <col min="14351" max="14351" width="21.625" style="197" bestFit="1" customWidth="1"/>
    <col min="14352" max="14352" width="3" style="197" bestFit="1" customWidth="1"/>
    <col min="14353" max="14353" width="21.625" style="197" customWidth="1"/>
    <col min="14354" max="14354" width="3" style="197" customWidth="1"/>
    <col min="14355" max="14355" width="1" style="197" customWidth="1"/>
    <col min="14356" max="14593" width="9" style="197"/>
    <col min="14594" max="14594" width="1.125" style="197" customWidth="1"/>
    <col min="14595" max="14595" width="1.625" style="197" customWidth="1"/>
    <col min="14596" max="14601" width="2" style="197" customWidth="1"/>
    <col min="14602" max="14602" width="15.375" style="197" customWidth="1"/>
    <col min="14603" max="14603" width="21.625" style="197" bestFit="1" customWidth="1"/>
    <col min="14604" max="14604" width="3" style="197" bestFit="1" customWidth="1"/>
    <col min="14605" max="14605" width="21.625" style="197" bestFit="1" customWidth="1"/>
    <col min="14606" max="14606" width="3" style="197" bestFit="1" customWidth="1"/>
    <col min="14607" max="14607" width="21.625" style="197" bestFit="1" customWidth="1"/>
    <col min="14608" max="14608" width="3" style="197" bestFit="1" customWidth="1"/>
    <col min="14609" max="14609" width="21.625" style="197" customWidth="1"/>
    <col min="14610" max="14610" width="3" style="197" customWidth="1"/>
    <col min="14611" max="14611" width="1" style="197" customWidth="1"/>
    <col min="14612" max="14849" width="9" style="197"/>
    <col min="14850" max="14850" width="1.125" style="197" customWidth="1"/>
    <col min="14851" max="14851" width="1.625" style="197" customWidth="1"/>
    <col min="14852" max="14857" width="2" style="197" customWidth="1"/>
    <col min="14858" max="14858" width="15.375" style="197" customWidth="1"/>
    <col min="14859" max="14859" width="21.625" style="197" bestFit="1" customWidth="1"/>
    <col min="14860" max="14860" width="3" style="197" bestFit="1" customWidth="1"/>
    <col min="14861" max="14861" width="21.625" style="197" bestFit="1" customWidth="1"/>
    <col min="14862" max="14862" width="3" style="197" bestFit="1" customWidth="1"/>
    <col min="14863" max="14863" width="21.625" style="197" bestFit="1" customWidth="1"/>
    <col min="14864" max="14864" width="3" style="197" bestFit="1" customWidth="1"/>
    <col min="14865" max="14865" width="21.625" style="197" customWidth="1"/>
    <col min="14866" max="14866" width="3" style="197" customWidth="1"/>
    <col min="14867" max="14867" width="1" style="197" customWidth="1"/>
    <col min="14868" max="15105" width="9" style="197"/>
    <col min="15106" max="15106" width="1.125" style="197" customWidth="1"/>
    <col min="15107" max="15107" width="1.625" style="197" customWidth="1"/>
    <col min="15108" max="15113" width="2" style="197" customWidth="1"/>
    <col min="15114" max="15114" width="15.375" style="197" customWidth="1"/>
    <col min="15115" max="15115" width="21.625" style="197" bestFit="1" customWidth="1"/>
    <col min="15116" max="15116" width="3" style="197" bestFit="1" customWidth="1"/>
    <col min="15117" max="15117" width="21.625" style="197" bestFit="1" customWidth="1"/>
    <col min="15118" max="15118" width="3" style="197" bestFit="1" customWidth="1"/>
    <col min="15119" max="15119" width="21.625" style="197" bestFit="1" customWidth="1"/>
    <col min="15120" max="15120" width="3" style="197" bestFit="1" customWidth="1"/>
    <col min="15121" max="15121" width="21.625" style="197" customWidth="1"/>
    <col min="15122" max="15122" width="3" style="197" customWidth="1"/>
    <col min="15123" max="15123" width="1" style="197" customWidth="1"/>
    <col min="15124" max="15361" width="9" style="197"/>
    <col min="15362" max="15362" width="1.125" style="197" customWidth="1"/>
    <col min="15363" max="15363" width="1.625" style="197" customWidth="1"/>
    <col min="15364" max="15369" width="2" style="197" customWidth="1"/>
    <col min="15370" max="15370" width="15.375" style="197" customWidth="1"/>
    <col min="15371" max="15371" width="21.625" style="197" bestFit="1" customWidth="1"/>
    <col min="15372" max="15372" width="3" style="197" bestFit="1" customWidth="1"/>
    <col min="15373" max="15373" width="21.625" style="197" bestFit="1" customWidth="1"/>
    <col min="15374" max="15374" width="3" style="197" bestFit="1" customWidth="1"/>
    <col min="15375" max="15375" width="21.625" style="197" bestFit="1" customWidth="1"/>
    <col min="15376" max="15376" width="3" style="197" bestFit="1" customWidth="1"/>
    <col min="15377" max="15377" width="21.625" style="197" customWidth="1"/>
    <col min="15378" max="15378" width="3" style="197" customWidth="1"/>
    <col min="15379" max="15379" width="1" style="197" customWidth="1"/>
    <col min="15380" max="15617" width="9" style="197"/>
    <col min="15618" max="15618" width="1.125" style="197" customWidth="1"/>
    <col min="15619" max="15619" width="1.625" style="197" customWidth="1"/>
    <col min="15620" max="15625" width="2" style="197" customWidth="1"/>
    <col min="15626" max="15626" width="15.375" style="197" customWidth="1"/>
    <col min="15627" max="15627" width="21.625" style="197" bestFit="1" customWidth="1"/>
    <col min="15628" max="15628" width="3" style="197" bestFit="1" customWidth="1"/>
    <col min="15629" max="15629" width="21.625" style="197" bestFit="1" customWidth="1"/>
    <col min="15630" max="15630" width="3" style="197" bestFit="1" customWidth="1"/>
    <col min="15631" max="15631" width="21.625" style="197" bestFit="1" customWidth="1"/>
    <col min="15632" max="15632" width="3" style="197" bestFit="1" customWidth="1"/>
    <col min="15633" max="15633" width="21.625" style="197" customWidth="1"/>
    <col min="15634" max="15634" width="3" style="197" customWidth="1"/>
    <col min="15635" max="15635" width="1" style="197" customWidth="1"/>
    <col min="15636" max="15873" width="9" style="197"/>
    <col min="15874" max="15874" width="1.125" style="197" customWidth="1"/>
    <col min="15875" max="15875" width="1.625" style="197" customWidth="1"/>
    <col min="15876" max="15881" width="2" style="197" customWidth="1"/>
    <col min="15882" max="15882" width="15.375" style="197" customWidth="1"/>
    <col min="15883" max="15883" width="21.625" style="197" bestFit="1" customWidth="1"/>
    <col min="15884" max="15884" width="3" style="197" bestFit="1" customWidth="1"/>
    <col min="15885" max="15885" width="21.625" style="197" bestFit="1" customWidth="1"/>
    <col min="15886" max="15886" width="3" style="197" bestFit="1" customWidth="1"/>
    <col min="15887" max="15887" width="21.625" style="197" bestFit="1" customWidth="1"/>
    <col min="15888" max="15888" width="3" style="197" bestFit="1" customWidth="1"/>
    <col min="15889" max="15889" width="21.625" style="197" customWidth="1"/>
    <col min="15890" max="15890" width="3" style="197" customWidth="1"/>
    <col min="15891" max="15891" width="1" style="197" customWidth="1"/>
    <col min="15892" max="16129" width="9" style="197"/>
    <col min="16130" max="16130" width="1.125" style="197" customWidth="1"/>
    <col min="16131" max="16131" width="1.625" style="197" customWidth="1"/>
    <col min="16132" max="16137" width="2" style="197" customWidth="1"/>
    <col min="16138" max="16138" width="15.375" style="197" customWidth="1"/>
    <col min="16139" max="16139" width="21.625" style="197" bestFit="1" customWidth="1"/>
    <col min="16140" max="16140" width="3" style="197" bestFit="1" customWidth="1"/>
    <col min="16141" max="16141" width="21.625" style="197" bestFit="1" customWidth="1"/>
    <col min="16142" max="16142" width="3" style="197" bestFit="1" customWidth="1"/>
    <col min="16143" max="16143" width="21.625" style="197" bestFit="1" customWidth="1"/>
    <col min="16144" max="16144" width="3" style="197" bestFit="1" customWidth="1"/>
    <col min="16145" max="16145" width="21.625" style="197" customWidth="1"/>
    <col min="16146" max="16146" width="3" style="197" customWidth="1"/>
    <col min="16147" max="16147" width="1" style="197" customWidth="1"/>
    <col min="16148" max="16384" width="9" style="197"/>
  </cols>
  <sheetData>
    <row r="1" spans="1:24">
      <c r="C1" s="197" t="s">
        <v>205</v>
      </c>
    </row>
    <row r="2" spans="1:24">
      <c r="C2" s="197" t="s">
        <v>615</v>
      </c>
    </row>
    <row r="3" spans="1:24">
      <c r="C3" s="197" t="s">
        <v>206</v>
      </c>
    </row>
    <row r="4" spans="1:24">
      <c r="C4" s="197" t="s">
        <v>207</v>
      </c>
    </row>
    <row r="5" spans="1:24">
      <c r="C5" s="197" t="s">
        <v>208</v>
      </c>
    </row>
    <row r="6" spans="1:24">
      <c r="C6" s="197" t="s">
        <v>209</v>
      </c>
    </row>
    <row r="7" spans="1:24">
      <c r="C7" s="197" t="s">
        <v>550</v>
      </c>
    </row>
    <row r="9" spans="1:24" ht="24">
      <c r="B9" s="198"/>
      <c r="C9" s="489" t="s">
        <v>352</v>
      </c>
      <c r="D9" s="489"/>
      <c r="E9" s="489"/>
      <c r="F9" s="489"/>
      <c r="G9" s="489"/>
      <c r="H9" s="489"/>
      <c r="I9" s="489"/>
      <c r="J9" s="489"/>
      <c r="K9" s="489"/>
      <c r="L9" s="489"/>
      <c r="M9" s="489"/>
      <c r="N9" s="489"/>
      <c r="O9" s="489"/>
      <c r="P9" s="489"/>
      <c r="Q9" s="489"/>
      <c r="R9" s="489"/>
    </row>
    <row r="10" spans="1:24" ht="17.25">
      <c r="B10" s="199"/>
      <c r="C10" s="490" t="s">
        <v>617</v>
      </c>
      <c r="D10" s="490"/>
      <c r="E10" s="490"/>
      <c r="F10" s="490"/>
      <c r="G10" s="490"/>
      <c r="H10" s="490"/>
      <c r="I10" s="490"/>
      <c r="J10" s="490"/>
      <c r="K10" s="490"/>
      <c r="L10" s="490"/>
      <c r="M10" s="490"/>
      <c r="N10" s="490"/>
      <c r="O10" s="490"/>
      <c r="P10" s="490"/>
      <c r="Q10" s="490"/>
      <c r="R10" s="490"/>
    </row>
    <row r="11" spans="1:24" ht="17.25">
      <c r="B11" s="199"/>
      <c r="C11" s="490" t="s">
        <v>618</v>
      </c>
      <c r="D11" s="490"/>
      <c r="E11" s="490"/>
      <c r="F11" s="490"/>
      <c r="G11" s="490"/>
      <c r="H11" s="490"/>
      <c r="I11" s="490"/>
      <c r="J11" s="490"/>
      <c r="K11" s="490"/>
      <c r="L11" s="490"/>
      <c r="M11" s="490"/>
      <c r="N11" s="490"/>
      <c r="O11" s="490"/>
      <c r="P11" s="490"/>
      <c r="Q11" s="490"/>
      <c r="R11" s="490"/>
    </row>
    <row r="12" spans="1:24" ht="15.75" customHeight="1" thickBot="1">
      <c r="B12" s="200"/>
      <c r="C12" s="201"/>
      <c r="D12" s="201"/>
      <c r="E12" s="201"/>
      <c r="F12" s="201"/>
      <c r="G12" s="201"/>
      <c r="H12" s="201"/>
      <c r="I12" s="201"/>
      <c r="J12" s="202"/>
      <c r="K12" s="201"/>
      <c r="L12" s="202"/>
      <c r="M12" s="201"/>
      <c r="N12" s="201"/>
      <c r="O12" s="201"/>
      <c r="P12" s="203" t="s">
        <v>551</v>
      </c>
      <c r="Q12" s="201"/>
      <c r="R12" s="202"/>
    </row>
    <row r="13" spans="1:24" ht="12.75" customHeight="1">
      <c r="B13" s="204"/>
      <c r="C13" s="491" t="s">
        <v>213</v>
      </c>
      <c r="D13" s="492"/>
      <c r="E13" s="492"/>
      <c r="F13" s="492"/>
      <c r="G13" s="492"/>
      <c r="H13" s="492"/>
      <c r="I13" s="492"/>
      <c r="J13" s="493"/>
      <c r="K13" s="497" t="s">
        <v>353</v>
      </c>
      <c r="L13" s="492"/>
      <c r="M13" s="205"/>
      <c r="N13" s="205"/>
      <c r="O13" s="205"/>
      <c r="P13" s="206"/>
      <c r="Q13" s="205"/>
      <c r="R13" s="206"/>
    </row>
    <row r="14" spans="1:24" ht="29.25" customHeight="1" thickBot="1">
      <c r="A14" s="196" t="s">
        <v>211</v>
      </c>
      <c r="B14" s="204"/>
      <c r="C14" s="494"/>
      <c r="D14" s="495"/>
      <c r="E14" s="495"/>
      <c r="F14" s="495"/>
      <c r="G14" s="495"/>
      <c r="H14" s="495"/>
      <c r="I14" s="495"/>
      <c r="J14" s="496"/>
      <c r="K14" s="498"/>
      <c r="L14" s="495"/>
      <c r="M14" s="499" t="s">
        <v>354</v>
      </c>
      <c r="N14" s="500"/>
      <c r="O14" s="499" t="s">
        <v>355</v>
      </c>
      <c r="P14" s="501"/>
      <c r="Q14" s="502" t="s">
        <v>356</v>
      </c>
      <c r="R14" s="503"/>
    </row>
    <row r="15" spans="1:24" ht="15.95" customHeight="1">
      <c r="A15" s="196" t="s">
        <v>357</v>
      </c>
      <c r="B15" s="207"/>
      <c r="C15" s="208" t="s">
        <v>358</v>
      </c>
      <c r="D15" s="209"/>
      <c r="E15" s="209"/>
      <c r="F15" s="209"/>
      <c r="G15" s="209"/>
      <c r="H15" s="209"/>
      <c r="I15" s="209"/>
      <c r="J15" s="210"/>
      <c r="K15" s="211">
        <v>371970107</v>
      </c>
      <c r="L15" s="212"/>
      <c r="M15" s="211">
        <v>434289837</v>
      </c>
      <c r="N15" s="213"/>
      <c r="O15" s="211">
        <v>-62319730</v>
      </c>
      <c r="P15" s="214"/>
      <c r="Q15" s="215" t="s">
        <v>155</v>
      </c>
      <c r="R15" s="214"/>
      <c r="U15" s="216">
        <f t="shared" ref="U15:U20" si="0">IF(COUNTIF(V15:X15,"-")=COUNTA(V15:X15),"-",SUM(V15:X15))</f>
        <v>371970107316</v>
      </c>
      <c r="V15" s="216">
        <v>434289837396</v>
      </c>
      <c r="W15" s="216">
        <v>-62319730080</v>
      </c>
      <c r="X15" s="216" t="s">
        <v>359</v>
      </c>
    </row>
    <row r="16" spans="1:24" ht="15.95" customHeight="1">
      <c r="A16" s="196" t="s">
        <v>360</v>
      </c>
      <c r="B16" s="207"/>
      <c r="C16" s="170"/>
      <c r="D16" s="164" t="s">
        <v>361</v>
      </c>
      <c r="E16" s="164"/>
      <c r="F16" s="164"/>
      <c r="G16" s="164"/>
      <c r="H16" s="164"/>
      <c r="I16" s="164"/>
      <c r="J16" s="217"/>
      <c r="K16" s="218">
        <v>-91584378</v>
      </c>
      <c r="L16" s="219"/>
      <c r="M16" s="480"/>
      <c r="N16" s="481"/>
      <c r="O16" s="218">
        <v>-91584378</v>
      </c>
      <c r="P16" s="220"/>
      <c r="Q16" s="221" t="s">
        <v>155</v>
      </c>
      <c r="R16" s="222"/>
      <c r="U16" s="216">
        <f t="shared" si="0"/>
        <v>-91584378104</v>
      </c>
      <c r="V16" s="216" t="s">
        <v>359</v>
      </c>
      <c r="W16" s="216">
        <v>-91584378104</v>
      </c>
      <c r="X16" s="216" t="s">
        <v>359</v>
      </c>
    </row>
    <row r="17" spans="1:24" ht="15.95" customHeight="1">
      <c r="A17" s="196" t="s">
        <v>362</v>
      </c>
      <c r="B17" s="204"/>
      <c r="C17" s="223"/>
      <c r="D17" s="217" t="s">
        <v>363</v>
      </c>
      <c r="E17" s="217"/>
      <c r="F17" s="217"/>
      <c r="G17" s="217"/>
      <c r="H17" s="217"/>
      <c r="I17" s="217"/>
      <c r="J17" s="217"/>
      <c r="K17" s="218">
        <v>92400460</v>
      </c>
      <c r="L17" s="219"/>
      <c r="M17" s="477"/>
      <c r="N17" s="482"/>
      <c r="O17" s="218">
        <v>92400460</v>
      </c>
      <c r="P17" s="220"/>
      <c r="Q17" s="221" t="s">
        <v>359</v>
      </c>
      <c r="R17" s="220"/>
      <c r="U17" s="216">
        <f t="shared" si="0"/>
        <v>92400459983</v>
      </c>
      <c r="V17" s="216" t="s">
        <v>359</v>
      </c>
      <c r="W17" s="216">
        <f>IF(COUNTIF(W18:W19,"-")=COUNTA(W18:W19),"-",SUM(W18:W19))</f>
        <v>92400459983</v>
      </c>
      <c r="X17" s="216" t="s">
        <v>359</v>
      </c>
    </row>
    <row r="18" spans="1:24" ht="15.95" customHeight="1">
      <c r="A18" s="196" t="s">
        <v>364</v>
      </c>
      <c r="B18" s="204"/>
      <c r="C18" s="224"/>
      <c r="D18" s="217"/>
      <c r="E18" s="225" t="s">
        <v>365</v>
      </c>
      <c r="F18" s="225"/>
      <c r="G18" s="225"/>
      <c r="H18" s="225"/>
      <c r="I18" s="225"/>
      <c r="J18" s="217"/>
      <c r="K18" s="218">
        <v>64364955</v>
      </c>
      <c r="L18" s="219"/>
      <c r="M18" s="477"/>
      <c r="N18" s="482"/>
      <c r="O18" s="218">
        <v>64364955</v>
      </c>
      <c r="P18" s="220"/>
      <c r="Q18" s="221" t="s">
        <v>155</v>
      </c>
      <c r="R18" s="220"/>
      <c r="U18" s="216">
        <f t="shared" si="0"/>
        <v>64364955472</v>
      </c>
      <c r="V18" s="216" t="s">
        <v>359</v>
      </c>
      <c r="W18" s="216">
        <v>64364955472</v>
      </c>
      <c r="X18" s="216" t="s">
        <v>359</v>
      </c>
    </row>
    <row r="19" spans="1:24" ht="15.95" customHeight="1">
      <c r="A19" s="196" t="s">
        <v>366</v>
      </c>
      <c r="B19" s="204"/>
      <c r="C19" s="226"/>
      <c r="D19" s="227"/>
      <c r="E19" s="227" t="s">
        <v>367</v>
      </c>
      <c r="F19" s="227"/>
      <c r="G19" s="227"/>
      <c r="H19" s="227"/>
      <c r="I19" s="227"/>
      <c r="J19" s="228"/>
      <c r="K19" s="229">
        <v>28035505</v>
      </c>
      <c r="L19" s="230"/>
      <c r="M19" s="483"/>
      <c r="N19" s="484"/>
      <c r="O19" s="229">
        <v>28035505</v>
      </c>
      <c r="P19" s="231"/>
      <c r="Q19" s="232" t="s">
        <v>155</v>
      </c>
      <c r="R19" s="231"/>
      <c r="U19" s="216">
        <f t="shared" si="0"/>
        <v>28035504511</v>
      </c>
      <c r="V19" s="216" t="s">
        <v>359</v>
      </c>
      <c r="W19" s="216">
        <v>28035504511</v>
      </c>
      <c r="X19" s="216" t="s">
        <v>359</v>
      </c>
    </row>
    <row r="20" spans="1:24" ht="15.95" customHeight="1">
      <c r="A20" s="196" t="s">
        <v>368</v>
      </c>
      <c r="B20" s="204"/>
      <c r="C20" s="233"/>
      <c r="D20" s="234" t="s">
        <v>369</v>
      </c>
      <c r="E20" s="235"/>
      <c r="F20" s="234"/>
      <c r="G20" s="234"/>
      <c r="H20" s="234"/>
      <c r="I20" s="234"/>
      <c r="J20" s="236"/>
      <c r="K20" s="237">
        <v>816082</v>
      </c>
      <c r="L20" s="238"/>
      <c r="M20" s="485"/>
      <c r="N20" s="486"/>
      <c r="O20" s="237">
        <v>816082</v>
      </c>
      <c r="P20" s="239"/>
      <c r="Q20" s="240" t="s">
        <v>359</v>
      </c>
      <c r="R20" s="239"/>
      <c r="U20" s="216">
        <f t="shared" si="0"/>
        <v>816081879</v>
      </c>
      <c r="V20" s="216" t="s">
        <v>359</v>
      </c>
      <c r="W20" s="216">
        <f>IF(COUNTIF(W16:W17,"-")=COUNTA(W16:W17),"-",SUM(W16:W17))</f>
        <v>816081879</v>
      </c>
      <c r="X20" s="216" t="s">
        <v>359</v>
      </c>
    </row>
    <row r="21" spans="1:24" ht="15.95" customHeight="1">
      <c r="A21" s="196" t="s">
        <v>370</v>
      </c>
      <c r="B21" s="204"/>
      <c r="C21" s="170"/>
      <c r="D21" s="241" t="s">
        <v>371</v>
      </c>
      <c r="E21" s="241"/>
      <c r="F21" s="241"/>
      <c r="G21" s="225"/>
      <c r="H21" s="225"/>
      <c r="I21" s="225"/>
      <c r="J21" s="217"/>
      <c r="K21" s="473"/>
      <c r="L21" s="474"/>
      <c r="M21" s="218">
        <v>9368431</v>
      </c>
      <c r="N21" s="242" t="s">
        <v>552</v>
      </c>
      <c r="O21" s="218">
        <v>-9368431</v>
      </c>
      <c r="P21" s="220" t="s">
        <v>552</v>
      </c>
      <c r="Q21" s="487" t="s">
        <v>359</v>
      </c>
      <c r="R21" s="488"/>
      <c r="U21" s="216">
        <v>0</v>
      </c>
      <c r="V21" s="216">
        <f>IF(COUNTA(V22:V25)=COUNTIF(V22:V25,"-"),"-",SUM(V22,V24,V23,V25))</f>
        <v>9368430573</v>
      </c>
      <c r="W21" s="216">
        <f>IF(COUNTA(W22:W25)=COUNTIF(W22:W25,"-"),"-",SUM(W22,W24,W23,W25))</f>
        <v>-9368430573</v>
      </c>
      <c r="X21" s="216" t="s">
        <v>359</v>
      </c>
    </row>
    <row r="22" spans="1:24" ht="15.95" customHeight="1">
      <c r="A22" s="196" t="s">
        <v>372</v>
      </c>
      <c r="B22" s="204"/>
      <c r="C22" s="170"/>
      <c r="D22" s="241"/>
      <c r="E22" s="241" t="s">
        <v>373</v>
      </c>
      <c r="F22" s="225"/>
      <c r="G22" s="225"/>
      <c r="H22" s="225"/>
      <c r="I22" s="225"/>
      <c r="J22" s="217"/>
      <c r="K22" s="473"/>
      <c r="L22" s="474"/>
      <c r="M22" s="218">
        <v>55430976</v>
      </c>
      <c r="N22" s="242"/>
      <c r="O22" s="218">
        <v>-55430976</v>
      </c>
      <c r="P22" s="220"/>
      <c r="Q22" s="475" t="s">
        <v>359</v>
      </c>
      <c r="R22" s="476"/>
      <c r="U22" s="216">
        <v>0</v>
      </c>
      <c r="V22" s="216">
        <v>55430976158</v>
      </c>
      <c r="W22" s="216">
        <v>-55430976158</v>
      </c>
      <c r="X22" s="216" t="s">
        <v>359</v>
      </c>
    </row>
    <row r="23" spans="1:24" ht="15.95" customHeight="1">
      <c r="A23" s="196" t="s">
        <v>374</v>
      </c>
      <c r="B23" s="204"/>
      <c r="C23" s="170"/>
      <c r="D23" s="241"/>
      <c r="E23" s="241" t="s">
        <v>375</v>
      </c>
      <c r="F23" s="241"/>
      <c r="G23" s="225"/>
      <c r="H23" s="225"/>
      <c r="I23" s="225"/>
      <c r="J23" s="217"/>
      <c r="K23" s="473"/>
      <c r="L23" s="474"/>
      <c r="M23" s="218">
        <v>-45870665</v>
      </c>
      <c r="N23" s="242"/>
      <c r="O23" s="218">
        <v>45870665</v>
      </c>
      <c r="P23" s="220"/>
      <c r="Q23" s="475" t="s">
        <v>359</v>
      </c>
      <c r="R23" s="476"/>
      <c r="U23" s="216">
        <v>0</v>
      </c>
      <c r="V23" s="216">
        <v>-45870664994</v>
      </c>
      <c r="W23" s="216">
        <v>45870664994</v>
      </c>
      <c r="X23" s="216" t="s">
        <v>359</v>
      </c>
    </row>
    <row r="24" spans="1:24" ht="15.95" customHeight="1">
      <c r="A24" s="196" t="s">
        <v>376</v>
      </c>
      <c r="B24" s="204"/>
      <c r="C24" s="170"/>
      <c r="D24" s="241"/>
      <c r="E24" s="241" t="s">
        <v>377</v>
      </c>
      <c r="F24" s="241"/>
      <c r="G24" s="225"/>
      <c r="H24" s="225"/>
      <c r="I24" s="225"/>
      <c r="J24" s="217"/>
      <c r="K24" s="473"/>
      <c r="L24" s="474"/>
      <c r="M24" s="218">
        <v>2369147</v>
      </c>
      <c r="N24" s="242"/>
      <c r="O24" s="218">
        <v>-2369147</v>
      </c>
      <c r="P24" s="220"/>
      <c r="Q24" s="475" t="s">
        <v>359</v>
      </c>
      <c r="R24" s="476"/>
      <c r="U24" s="216">
        <v>0</v>
      </c>
      <c r="V24" s="216">
        <v>2369147122</v>
      </c>
      <c r="W24" s="216">
        <v>-2369147122</v>
      </c>
      <c r="X24" s="216" t="s">
        <v>359</v>
      </c>
    </row>
    <row r="25" spans="1:24" ht="15.95" customHeight="1">
      <c r="A25" s="196" t="s">
        <v>378</v>
      </c>
      <c r="B25" s="204"/>
      <c r="C25" s="170"/>
      <c r="D25" s="241"/>
      <c r="E25" s="241" t="s">
        <v>379</v>
      </c>
      <c r="F25" s="241"/>
      <c r="G25" s="225"/>
      <c r="H25" s="165"/>
      <c r="I25" s="225"/>
      <c r="J25" s="217"/>
      <c r="K25" s="473"/>
      <c r="L25" s="474"/>
      <c r="M25" s="218">
        <v>-2561028</v>
      </c>
      <c r="N25" s="242"/>
      <c r="O25" s="218">
        <v>2561028</v>
      </c>
      <c r="P25" s="220"/>
      <c r="Q25" s="475" t="s">
        <v>359</v>
      </c>
      <c r="R25" s="476"/>
      <c r="U25" s="216">
        <v>0</v>
      </c>
      <c r="V25" s="216">
        <v>-2561027713</v>
      </c>
      <c r="W25" s="216">
        <v>2561027713</v>
      </c>
      <c r="X25" s="216" t="s">
        <v>359</v>
      </c>
    </row>
    <row r="26" spans="1:24" ht="15.95" customHeight="1">
      <c r="A26" s="196" t="s">
        <v>380</v>
      </c>
      <c r="B26" s="204"/>
      <c r="C26" s="170"/>
      <c r="D26" s="241" t="s">
        <v>381</v>
      </c>
      <c r="E26" s="225"/>
      <c r="F26" s="225"/>
      <c r="G26" s="225"/>
      <c r="H26" s="225"/>
      <c r="I26" s="225"/>
      <c r="J26" s="217"/>
      <c r="K26" s="218" t="s">
        <v>359</v>
      </c>
      <c r="L26" s="219"/>
      <c r="M26" s="218" t="s">
        <v>155</v>
      </c>
      <c r="N26" s="242"/>
      <c r="O26" s="477"/>
      <c r="P26" s="478"/>
      <c r="Q26" s="479" t="s">
        <v>359</v>
      </c>
      <c r="R26" s="478"/>
      <c r="U26" s="216" t="str">
        <f>IF(COUNTIF(V26:X26,"-")=COUNTA(V26:X26),"-",SUM(V26:X26))</f>
        <v>-</v>
      </c>
      <c r="V26" s="216" t="s">
        <v>155</v>
      </c>
      <c r="W26" s="216" t="s">
        <v>359</v>
      </c>
      <c r="X26" s="216" t="s">
        <v>359</v>
      </c>
    </row>
    <row r="27" spans="1:24" ht="15.95" customHeight="1">
      <c r="A27" s="196" t="s">
        <v>382</v>
      </c>
      <c r="B27" s="204"/>
      <c r="C27" s="170"/>
      <c r="D27" s="241" t="s">
        <v>383</v>
      </c>
      <c r="E27" s="241"/>
      <c r="F27" s="225"/>
      <c r="G27" s="225"/>
      <c r="H27" s="225"/>
      <c r="I27" s="225"/>
      <c r="J27" s="217"/>
      <c r="K27" s="218">
        <v>-126263</v>
      </c>
      <c r="L27" s="219"/>
      <c r="M27" s="218">
        <v>-126263</v>
      </c>
      <c r="N27" s="242"/>
      <c r="O27" s="477"/>
      <c r="P27" s="478"/>
      <c r="Q27" s="479" t="s">
        <v>359</v>
      </c>
      <c r="R27" s="478"/>
      <c r="U27" s="216">
        <f>IF(COUNTIF(V27:X27,"-")=COUNTA(V27:X27),"-",SUM(V27:X27))</f>
        <v>-126263050</v>
      </c>
      <c r="V27" s="216">
        <v>-126263050</v>
      </c>
      <c r="W27" s="216" t="s">
        <v>359</v>
      </c>
      <c r="X27" s="216" t="s">
        <v>359</v>
      </c>
    </row>
    <row r="28" spans="1:24" ht="15.95" customHeight="1">
      <c r="A28" s="196" t="s">
        <v>384</v>
      </c>
      <c r="B28" s="204"/>
      <c r="C28" s="226"/>
      <c r="D28" s="227" t="s">
        <v>240</v>
      </c>
      <c r="E28" s="227"/>
      <c r="F28" s="227"/>
      <c r="G28" s="243"/>
      <c r="H28" s="243"/>
      <c r="I28" s="243"/>
      <c r="J28" s="228"/>
      <c r="K28" s="229" t="s">
        <v>359</v>
      </c>
      <c r="L28" s="230"/>
      <c r="M28" s="229" t="s">
        <v>155</v>
      </c>
      <c r="N28" s="244"/>
      <c r="O28" s="229" t="s">
        <v>155</v>
      </c>
      <c r="P28" s="231"/>
      <c r="Q28" s="471" t="s">
        <v>359</v>
      </c>
      <c r="R28" s="472"/>
      <c r="S28" s="245"/>
      <c r="U28" s="216" t="str">
        <f>IF(COUNTIF(V28:X28,"-")=COUNTA(V28:X28),"-",SUM(V28:X28))</f>
        <v>-</v>
      </c>
      <c r="V28" s="216" t="s">
        <v>155</v>
      </c>
      <c r="W28" s="216" t="s">
        <v>155</v>
      </c>
      <c r="X28" s="216" t="s">
        <v>359</v>
      </c>
    </row>
    <row r="29" spans="1:24" ht="15.95" customHeight="1" thickBot="1">
      <c r="A29" s="196" t="s">
        <v>385</v>
      </c>
      <c r="B29" s="204"/>
      <c r="C29" s="246"/>
      <c r="D29" s="247" t="s">
        <v>386</v>
      </c>
      <c r="E29" s="247"/>
      <c r="F29" s="248"/>
      <c r="G29" s="248"/>
      <c r="H29" s="249"/>
      <c r="I29" s="248"/>
      <c r="J29" s="250"/>
      <c r="K29" s="251">
        <v>689819</v>
      </c>
      <c r="L29" s="252"/>
      <c r="M29" s="251">
        <v>9242168</v>
      </c>
      <c r="N29" s="253"/>
      <c r="O29" s="251">
        <v>-8552349</v>
      </c>
      <c r="P29" s="254"/>
      <c r="Q29" s="255" t="s">
        <v>359</v>
      </c>
      <c r="R29" s="256"/>
      <c r="S29" s="245"/>
      <c r="U29" s="216">
        <f>IF(COUNTIF(V29:X29,"-")=COUNTA(V29:X29),"-",SUM(V29:X29))</f>
        <v>689818829</v>
      </c>
      <c r="V29" s="216">
        <f>IF(AND(V21="-",COUNTIF(V26:V27,"-")=COUNTA(V26:V27),V28="-"),"-",SUM(V21,V26:V27,V28))</f>
        <v>9242167523</v>
      </c>
      <c r="W29" s="216">
        <f>IF(AND(W20="-",W21="-",COUNTIF(W26:W27,"-")=COUNTA(W26:W27),W28="-"),"-",SUM(W20,W21,W26:W27,W28))</f>
        <v>-8552348694</v>
      </c>
      <c r="X29" s="216" t="s">
        <v>359</v>
      </c>
    </row>
    <row r="30" spans="1:24" ht="15.95" customHeight="1" thickBot="1">
      <c r="A30" s="196" t="s">
        <v>387</v>
      </c>
      <c r="B30" s="204"/>
      <c r="C30" s="257" t="s">
        <v>388</v>
      </c>
      <c r="D30" s="258"/>
      <c r="E30" s="258"/>
      <c r="F30" s="258"/>
      <c r="G30" s="259"/>
      <c r="H30" s="259"/>
      <c r="I30" s="259"/>
      <c r="J30" s="260"/>
      <c r="K30" s="261">
        <v>372659926</v>
      </c>
      <c r="L30" s="262"/>
      <c r="M30" s="261">
        <v>443532005</v>
      </c>
      <c r="N30" s="263"/>
      <c r="O30" s="261">
        <v>-70872079</v>
      </c>
      <c r="P30" s="264"/>
      <c r="Q30" s="265" t="s">
        <v>359</v>
      </c>
      <c r="R30" s="266"/>
      <c r="S30" s="245"/>
      <c r="U30" s="216">
        <f>IF(COUNTIF(V30:X30,"-")=COUNTA(V30:X30),"-",SUM(V30:X30))</f>
        <v>372659926145</v>
      </c>
      <c r="V30" s="216">
        <v>443532004919</v>
      </c>
      <c r="W30" s="216">
        <v>-70872078774</v>
      </c>
      <c r="X30" s="216" t="s">
        <v>359</v>
      </c>
    </row>
    <row r="31" spans="1:24" ht="6.75" customHeight="1">
      <c r="B31" s="204"/>
      <c r="C31" s="267"/>
      <c r="D31" s="268"/>
      <c r="E31" s="268"/>
      <c r="F31" s="268"/>
      <c r="G31" s="268"/>
      <c r="H31" s="268"/>
      <c r="I31" s="268"/>
      <c r="J31" s="268"/>
      <c r="K31" s="204"/>
      <c r="L31" s="204"/>
      <c r="M31" s="204"/>
      <c r="N31" s="204"/>
      <c r="O31" s="204"/>
      <c r="P31" s="204"/>
      <c r="Q31" s="204"/>
      <c r="R31" s="164"/>
      <c r="S31" s="245"/>
    </row>
    <row r="32" spans="1:24" ht="15.6" customHeight="1">
      <c r="B32" s="204"/>
      <c r="C32" s="269"/>
      <c r="D32" s="270" t="s">
        <v>351</v>
      </c>
      <c r="F32" s="271"/>
      <c r="G32" s="272"/>
      <c r="H32" s="271"/>
      <c r="I32" s="271"/>
      <c r="J32" s="269"/>
      <c r="K32" s="204"/>
      <c r="L32" s="204"/>
      <c r="M32" s="204"/>
      <c r="N32" s="204"/>
      <c r="O32" s="204"/>
      <c r="P32" s="204"/>
      <c r="Q32" s="204"/>
      <c r="R32" s="164"/>
      <c r="S32" s="245"/>
    </row>
  </sheetData>
  <sheetProtection sheet="1" objects="1" scenarios="1"/>
  <mergeCells count="28">
    <mergeCell ref="C9:R9"/>
    <mergeCell ref="C10:R10"/>
    <mergeCell ref="C11:R11"/>
    <mergeCell ref="C13:J14"/>
    <mergeCell ref="K13:L14"/>
    <mergeCell ref="M14:N14"/>
    <mergeCell ref="O14:P14"/>
    <mergeCell ref="Q14:R14"/>
    <mergeCell ref="K24:L24"/>
    <mergeCell ref="Q24:R24"/>
    <mergeCell ref="M16:N16"/>
    <mergeCell ref="M17:N17"/>
    <mergeCell ref="M18:N18"/>
    <mergeCell ref="M19:N19"/>
    <mergeCell ref="M20:N20"/>
    <mergeCell ref="K21:L21"/>
    <mergeCell ref="Q21:R21"/>
    <mergeCell ref="K22:L22"/>
    <mergeCell ref="Q22:R22"/>
    <mergeCell ref="K23:L23"/>
    <mergeCell ref="Q23:R23"/>
    <mergeCell ref="Q28:R28"/>
    <mergeCell ref="K25:L25"/>
    <mergeCell ref="Q25:R25"/>
    <mergeCell ref="O26:P26"/>
    <mergeCell ref="Q26:R26"/>
    <mergeCell ref="O27:P27"/>
    <mergeCell ref="Q27:R27"/>
  </mergeCells>
  <phoneticPr fontId="3"/>
  <pageMargins left="0.70866141732283472" right="0.70866141732283472" top="0.39370078740157477" bottom="0.39370078740157477" header="0.51181102362204722" footer="0.51181102362204722"/>
  <pageSetup paperSize="9" scale="8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2:F21"/>
  <sheetViews>
    <sheetView showGridLines="0" view="pageBreakPreview" zoomScaleNormal="100" zoomScaleSheetLayoutView="100" workbookViewId="0">
      <selection activeCell="B3" sqref="B3:B21"/>
    </sheetView>
  </sheetViews>
  <sheetFormatPr defaultRowHeight="13.5"/>
  <cols>
    <col min="1" max="1" width="0.5" customWidth="1"/>
    <col min="2" max="3" width="12.625" customWidth="1"/>
    <col min="4" max="4" width="8.375" customWidth="1"/>
    <col min="5" max="5" width="16.75" customWidth="1"/>
    <col min="6" max="6" width="11.125" customWidth="1"/>
    <col min="7" max="7" width="0.75" customWidth="1"/>
    <col min="8" max="8" width="12.75" bestFit="1" customWidth="1"/>
    <col min="9" max="9" width="10.125" customWidth="1"/>
    <col min="10" max="10" width="12.75" bestFit="1" customWidth="1"/>
    <col min="11" max="11" width="10.125" customWidth="1"/>
    <col min="12" max="12" width="12.75" bestFit="1" customWidth="1"/>
    <col min="13" max="13" width="10.125" bestFit="1" customWidth="1"/>
  </cols>
  <sheetData>
    <row r="2" spans="1:6" hidden="1">
      <c r="A2" t="s">
        <v>153</v>
      </c>
      <c r="B2" s="3"/>
      <c r="C2" s="3"/>
      <c r="D2" s="635"/>
      <c r="E2" s="636"/>
      <c r="F2" s="4"/>
    </row>
    <row r="3" spans="1:6">
      <c r="B3" s="637"/>
      <c r="C3" s="639" t="s">
        <v>8</v>
      </c>
      <c r="D3" s="641"/>
      <c r="E3" s="642"/>
      <c r="F3" s="115"/>
    </row>
    <row r="4" spans="1:6">
      <c r="B4" s="637"/>
      <c r="C4" s="639"/>
      <c r="D4" s="641"/>
      <c r="E4" s="642"/>
      <c r="F4" s="115"/>
    </row>
    <row r="5" spans="1:6">
      <c r="B5" s="637"/>
      <c r="C5" s="639"/>
      <c r="D5" s="641"/>
      <c r="E5" s="642"/>
      <c r="F5" s="115"/>
    </row>
    <row r="6" spans="1:6" ht="13.5" hidden="1" customHeight="1">
      <c r="A6" t="s">
        <v>154</v>
      </c>
      <c r="B6" s="637"/>
      <c r="C6" s="639"/>
      <c r="D6" s="643"/>
      <c r="E6" s="644"/>
      <c r="F6" s="116"/>
    </row>
    <row r="7" spans="1:6">
      <c r="B7" s="637"/>
      <c r="C7" s="640"/>
      <c r="D7" s="645" t="s">
        <v>117</v>
      </c>
      <c r="E7" s="646"/>
      <c r="F7" s="117">
        <f>SUM(F2:F6)</f>
        <v>0</v>
      </c>
    </row>
    <row r="8" spans="1:6" ht="13.5" hidden="1" customHeight="1">
      <c r="A8" t="s">
        <v>153</v>
      </c>
      <c r="B8" s="637"/>
      <c r="C8" s="123"/>
      <c r="D8" s="647" t="s">
        <v>167</v>
      </c>
      <c r="E8" s="124"/>
      <c r="F8" s="118"/>
    </row>
    <row r="9" spans="1:6" ht="13.5" customHeight="1">
      <c r="B9" s="637"/>
      <c r="C9" s="650" t="s">
        <v>166</v>
      </c>
      <c r="D9" s="648"/>
      <c r="E9" s="127"/>
      <c r="F9" s="115"/>
    </row>
    <row r="10" spans="1:6">
      <c r="B10" s="637"/>
      <c r="C10" s="650"/>
      <c r="D10" s="648"/>
      <c r="E10" s="127"/>
      <c r="F10" s="115"/>
    </row>
    <row r="11" spans="1:6">
      <c r="B11" s="637"/>
      <c r="C11" s="639"/>
      <c r="D11" s="648"/>
      <c r="E11" s="127"/>
      <c r="F11" s="115"/>
    </row>
    <row r="12" spans="1:6" ht="13.5" hidden="1" customHeight="1">
      <c r="A12" t="s">
        <v>154</v>
      </c>
      <c r="B12" s="637"/>
      <c r="C12" s="639"/>
      <c r="D12" s="648"/>
      <c r="E12" s="125"/>
      <c r="F12" s="116"/>
    </row>
    <row r="13" spans="1:6">
      <c r="B13" s="637"/>
      <c r="C13" s="639"/>
      <c r="D13" s="649"/>
      <c r="E13" s="126" t="s">
        <v>112</v>
      </c>
      <c r="F13" s="117">
        <f>SUM(F8:F12)</f>
        <v>0</v>
      </c>
    </row>
    <row r="14" spans="1:6" ht="13.5" hidden="1" customHeight="1">
      <c r="A14" t="s">
        <v>153</v>
      </c>
      <c r="B14" s="637"/>
      <c r="C14" s="639"/>
      <c r="D14" s="647" t="s">
        <v>168</v>
      </c>
      <c r="E14" s="124"/>
      <c r="F14" s="118"/>
    </row>
    <row r="15" spans="1:6" ht="13.5" customHeight="1">
      <c r="B15" s="637"/>
      <c r="C15" s="639"/>
      <c r="D15" s="648"/>
      <c r="E15" s="127"/>
      <c r="F15" s="115"/>
    </row>
    <row r="16" spans="1:6">
      <c r="B16" s="637"/>
      <c r="C16" s="639"/>
      <c r="D16" s="648"/>
      <c r="E16" s="127"/>
      <c r="F16" s="115"/>
    </row>
    <row r="17" spans="1:6">
      <c r="B17" s="637"/>
      <c r="C17" s="639"/>
      <c r="D17" s="648"/>
      <c r="E17" s="127"/>
      <c r="F17" s="115"/>
    </row>
    <row r="18" spans="1:6" ht="13.5" hidden="1" customHeight="1">
      <c r="A18" t="s">
        <v>154</v>
      </c>
      <c r="B18" s="637"/>
      <c r="C18" s="639"/>
      <c r="D18" s="648"/>
      <c r="E18" s="125"/>
      <c r="F18" s="116"/>
    </row>
    <row r="19" spans="1:6">
      <c r="B19" s="637"/>
      <c r="C19" s="639"/>
      <c r="D19" s="649"/>
      <c r="E19" s="126" t="s">
        <v>112</v>
      </c>
      <c r="F19" s="117">
        <f>SUM(F14:F18)</f>
        <v>0</v>
      </c>
    </row>
    <row r="20" spans="1:6">
      <c r="B20" s="637"/>
      <c r="C20" s="640"/>
      <c r="D20" s="645" t="s">
        <v>117</v>
      </c>
      <c r="E20" s="646"/>
      <c r="F20" s="117">
        <f>SUM(F13,F19)</f>
        <v>0</v>
      </c>
    </row>
    <row r="21" spans="1:6">
      <c r="B21" s="638"/>
      <c r="C21" s="645" t="s">
        <v>7</v>
      </c>
      <c r="D21" s="651"/>
      <c r="E21" s="646"/>
      <c r="F21" s="117">
        <f>SUM(F7,F20)</f>
        <v>0</v>
      </c>
    </row>
  </sheetData>
  <mergeCells count="13">
    <mergeCell ref="D2:E2"/>
    <mergeCell ref="B3:B21"/>
    <mergeCell ref="C3:C7"/>
    <mergeCell ref="D7:E7"/>
    <mergeCell ref="C9:C20"/>
    <mergeCell ref="D20:E20"/>
    <mergeCell ref="C21:E21"/>
    <mergeCell ref="D8:D13"/>
    <mergeCell ref="D14:D19"/>
    <mergeCell ref="D3:E3"/>
    <mergeCell ref="D4:E4"/>
    <mergeCell ref="D5:E5"/>
    <mergeCell ref="D6:E6"/>
  </mergeCells>
  <phoneticPr fontId="3"/>
  <printOptions horizontalCentered="1"/>
  <pageMargins left="0.19685039370078741" right="0.19685039370078741" top="0.19685039370078741" bottom="0.19685039370078741" header="0.31496062992125984" footer="0.31496062992125984"/>
  <pageSetup paperSize="9" scale="1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1B794-07CC-4F9C-972B-885551ED96A5}">
  <sheetPr>
    <pageSetUpPr fitToPage="1"/>
  </sheetPr>
  <dimension ref="A1:R50"/>
  <sheetViews>
    <sheetView topLeftCell="B1" zoomScale="85" zoomScaleNormal="85" zoomScaleSheetLayoutView="100" workbookViewId="0"/>
  </sheetViews>
  <sheetFormatPr defaultColWidth="9" defaultRowHeight="13.5"/>
  <cols>
    <col min="1" max="1" width="9" style="273" hidden="1" customWidth="1"/>
    <col min="2" max="2" width="0.625" style="153" customWidth="1"/>
    <col min="3" max="3" width="1.25" style="274" customWidth="1"/>
    <col min="4" max="12" width="2.125" style="274" customWidth="1"/>
    <col min="13" max="13" width="18.375" style="274" customWidth="1"/>
    <col min="14" max="14" width="21.625" style="274" bestFit="1" customWidth="1"/>
    <col min="15" max="15" width="2.5" style="274" customWidth="1"/>
    <col min="16" max="16" width="0.625" style="274" customWidth="1"/>
    <col min="17" max="17" width="9" style="153"/>
    <col min="18" max="18" width="0" style="153" hidden="1" customWidth="1"/>
    <col min="19" max="257" width="9" style="153"/>
    <col min="258" max="258" width="0.625" style="153" customWidth="1"/>
    <col min="259" max="259" width="1.25" style="153" customWidth="1"/>
    <col min="260" max="268" width="2.125" style="153" customWidth="1"/>
    <col min="269" max="269" width="18.375" style="153" customWidth="1"/>
    <col min="270" max="270" width="21.625" style="153" bestFit="1" customWidth="1"/>
    <col min="271" max="271" width="2.5" style="153" customWidth="1"/>
    <col min="272" max="272" width="0.625" style="153" customWidth="1"/>
    <col min="273" max="513" width="9" style="153"/>
    <col min="514" max="514" width="0.625" style="153" customWidth="1"/>
    <col min="515" max="515" width="1.25" style="153" customWidth="1"/>
    <col min="516" max="524" width="2.125" style="153" customWidth="1"/>
    <col min="525" max="525" width="18.375" style="153" customWidth="1"/>
    <col min="526" max="526" width="21.625" style="153" bestFit="1" customWidth="1"/>
    <col min="527" max="527" width="2.5" style="153" customWidth="1"/>
    <col min="528" max="528" width="0.625" style="153" customWidth="1"/>
    <col min="529" max="769" width="9" style="153"/>
    <col min="770" max="770" width="0.625" style="153" customWidth="1"/>
    <col min="771" max="771" width="1.25" style="153" customWidth="1"/>
    <col min="772" max="780" width="2.125" style="153" customWidth="1"/>
    <col min="781" max="781" width="18.375" style="153" customWidth="1"/>
    <col min="782" max="782" width="21.625" style="153" bestFit="1" customWidth="1"/>
    <col min="783" max="783" width="2.5" style="153" customWidth="1"/>
    <col min="784" max="784" width="0.625" style="153" customWidth="1"/>
    <col min="785" max="1025" width="9" style="153"/>
    <col min="1026" max="1026" width="0.625" style="153" customWidth="1"/>
    <col min="1027" max="1027" width="1.25" style="153" customWidth="1"/>
    <col min="1028" max="1036" width="2.125" style="153" customWidth="1"/>
    <col min="1037" max="1037" width="18.375" style="153" customWidth="1"/>
    <col min="1038" max="1038" width="21.625" style="153" bestFit="1" customWidth="1"/>
    <col min="1039" max="1039" width="2.5" style="153" customWidth="1"/>
    <col min="1040" max="1040" width="0.625" style="153" customWidth="1"/>
    <col min="1041" max="1281" width="9" style="153"/>
    <col min="1282" max="1282" width="0.625" style="153" customWidth="1"/>
    <col min="1283" max="1283" width="1.25" style="153" customWidth="1"/>
    <col min="1284" max="1292" width="2.125" style="153" customWidth="1"/>
    <col min="1293" max="1293" width="18.375" style="153" customWidth="1"/>
    <col min="1294" max="1294" width="21.625" style="153" bestFit="1" customWidth="1"/>
    <col min="1295" max="1295" width="2.5" style="153" customWidth="1"/>
    <col min="1296" max="1296" width="0.625" style="153" customWidth="1"/>
    <col min="1297" max="1537" width="9" style="153"/>
    <col min="1538" max="1538" width="0.625" style="153" customWidth="1"/>
    <col min="1539" max="1539" width="1.25" style="153" customWidth="1"/>
    <col min="1540" max="1548" width="2.125" style="153" customWidth="1"/>
    <col min="1549" max="1549" width="18.375" style="153" customWidth="1"/>
    <col min="1550" max="1550" width="21.625" style="153" bestFit="1" customWidth="1"/>
    <col min="1551" max="1551" width="2.5" style="153" customWidth="1"/>
    <col min="1552" max="1552" width="0.625" style="153" customWidth="1"/>
    <col min="1553" max="1793" width="9" style="153"/>
    <col min="1794" max="1794" width="0.625" style="153" customWidth="1"/>
    <col min="1795" max="1795" width="1.25" style="153" customWidth="1"/>
    <col min="1796" max="1804" width="2.125" style="153" customWidth="1"/>
    <col min="1805" max="1805" width="18.375" style="153" customWidth="1"/>
    <col min="1806" max="1806" width="21.625" style="153" bestFit="1" customWidth="1"/>
    <col min="1807" max="1807" width="2.5" style="153" customWidth="1"/>
    <col min="1808" max="1808" width="0.625" style="153" customWidth="1"/>
    <col min="1809" max="2049" width="9" style="153"/>
    <col min="2050" max="2050" width="0.625" style="153" customWidth="1"/>
    <col min="2051" max="2051" width="1.25" style="153" customWidth="1"/>
    <col min="2052" max="2060" width="2.125" style="153" customWidth="1"/>
    <col min="2061" max="2061" width="18.375" style="153" customWidth="1"/>
    <col min="2062" max="2062" width="21.625" style="153" bestFit="1" customWidth="1"/>
    <col min="2063" max="2063" width="2.5" style="153" customWidth="1"/>
    <col min="2064" max="2064" width="0.625" style="153" customWidth="1"/>
    <col min="2065" max="2305" width="9" style="153"/>
    <col min="2306" max="2306" width="0.625" style="153" customWidth="1"/>
    <col min="2307" max="2307" width="1.25" style="153" customWidth="1"/>
    <col min="2308" max="2316" width="2.125" style="153" customWidth="1"/>
    <col min="2317" max="2317" width="18.375" style="153" customWidth="1"/>
    <col min="2318" max="2318" width="21.625" style="153" bestFit="1" customWidth="1"/>
    <col min="2319" max="2319" width="2.5" style="153" customWidth="1"/>
    <col min="2320" max="2320" width="0.625" style="153" customWidth="1"/>
    <col min="2321" max="2561" width="9" style="153"/>
    <col min="2562" max="2562" width="0.625" style="153" customWidth="1"/>
    <col min="2563" max="2563" width="1.25" style="153" customWidth="1"/>
    <col min="2564" max="2572" width="2.125" style="153" customWidth="1"/>
    <col min="2573" max="2573" width="18.375" style="153" customWidth="1"/>
    <col min="2574" max="2574" width="21.625" style="153" bestFit="1" customWidth="1"/>
    <col min="2575" max="2575" width="2.5" style="153" customWidth="1"/>
    <col min="2576" max="2576" width="0.625" style="153" customWidth="1"/>
    <col min="2577" max="2817" width="9" style="153"/>
    <col min="2818" max="2818" width="0.625" style="153" customWidth="1"/>
    <col min="2819" max="2819" width="1.25" style="153" customWidth="1"/>
    <col min="2820" max="2828" width="2.125" style="153" customWidth="1"/>
    <col min="2829" max="2829" width="18.375" style="153" customWidth="1"/>
    <col min="2830" max="2830" width="21.625" style="153" bestFit="1" customWidth="1"/>
    <col min="2831" max="2831" width="2.5" style="153" customWidth="1"/>
    <col min="2832" max="2832" width="0.625" style="153" customWidth="1"/>
    <col min="2833" max="3073" width="9" style="153"/>
    <col min="3074" max="3074" width="0.625" style="153" customWidth="1"/>
    <col min="3075" max="3075" width="1.25" style="153" customWidth="1"/>
    <col min="3076" max="3084" width="2.125" style="153" customWidth="1"/>
    <col min="3085" max="3085" width="18.375" style="153" customWidth="1"/>
    <col min="3086" max="3086" width="21.625" style="153" bestFit="1" customWidth="1"/>
    <col min="3087" max="3087" width="2.5" style="153" customWidth="1"/>
    <col min="3088" max="3088" width="0.625" style="153" customWidth="1"/>
    <col min="3089" max="3329" width="9" style="153"/>
    <col min="3330" max="3330" width="0.625" style="153" customWidth="1"/>
    <col min="3331" max="3331" width="1.25" style="153" customWidth="1"/>
    <col min="3332" max="3340" width="2.125" style="153" customWidth="1"/>
    <col min="3341" max="3341" width="18.375" style="153" customWidth="1"/>
    <col min="3342" max="3342" width="21.625" style="153" bestFit="1" customWidth="1"/>
    <col min="3343" max="3343" width="2.5" style="153" customWidth="1"/>
    <col min="3344" max="3344" width="0.625" style="153" customWidth="1"/>
    <col min="3345" max="3585" width="9" style="153"/>
    <col min="3586" max="3586" width="0.625" style="153" customWidth="1"/>
    <col min="3587" max="3587" width="1.25" style="153" customWidth="1"/>
    <col min="3588" max="3596" width="2.125" style="153" customWidth="1"/>
    <col min="3597" max="3597" width="18.375" style="153" customWidth="1"/>
    <col min="3598" max="3598" width="21.625" style="153" bestFit="1" customWidth="1"/>
    <col min="3599" max="3599" width="2.5" style="153" customWidth="1"/>
    <col min="3600" max="3600" width="0.625" style="153" customWidth="1"/>
    <col min="3601" max="3841" width="9" style="153"/>
    <col min="3842" max="3842" width="0.625" style="153" customWidth="1"/>
    <col min="3843" max="3843" width="1.25" style="153" customWidth="1"/>
    <col min="3844" max="3852" width="2.125" style="153" customWidth="1"/>
    <col min="3853" max="3853" width="18.375" style="153" customWidth="1"/>
    <col min="3854" max="3854" width="21.625" style="153" bestFit="1" customWidth="1"/>
    <col min="3855" max="3855" width="2.5" style="153" customWidth="1"/>
    <col min="3856" max="3856" width="0.625" style="153" customWidth="1"/>
    <col min="3857" max="4097" width="9" style="153"/>
    <col min="4098" max="4098" width="0.625" style="153" customWidth="1"/>
    <col min="4099" max="4099" width="1.25" style="153" customWidth="1"/>
    <col min="4100" max="4108" width="2.125" style="153" customWidth="1"/>
    <col min="4109" max="4109" width="18.375" style="153" customWidth="1"/>
    <col min="4110" max="4110" width="21.625" style="153" bestFit="1" customWidth="1"/>
    <col min="4111" max="4111" width="2.5" style="153" customWidth="1"/>
    <col min="4112" max="4112" width="0.625" style="153" customWidth="1"/>
    <col min="4113" max="4353" width="9" style="153"/>
    <col min="4354" max="4354" width="0.625" style="153" customWidth="1"/>
    <col min="4355" max="4355" width="1.25" style="153" customWidth="1"/>
    <col min="4356" max="4364" width="2.125" style="153" customWidth="1"/>
    <col min="4365" max="4365" width="18.375" style="153" customWidth="1"/>
    <col min="4366" max="4366" width="21.625" style="153" bestFit="1" customWidth="1"/>
    <col min="4367" max="4367" width="2.5" style="153" customWidth="1"/>
    <col min="4368" max="4368" width="0.625" style="153" customWidth="1"/>
    <col min="4369" max="4609" width="9" style="153"/>
    <col min="4610" max="4610" width="0.625" style="153" customWidth="1"/>
    <col min="4611" max="4611" width="1.25" style="153" customWidth="1"/>
    <col min="4612" max="4620" width="2.125" style="153" customWidth="1"/>
    <col min="4621" max="4621" width="18.375" style="153" customWidth="1"/>
    <col min="4622" max="4622" width="21.625" style="153" bestFit="1" customWidth="1"/>
    <col min="4623" max="4623" width="2.5" style="153" customWidth="1"/>
    <col min="4624" max="4624" width="0.625" style="153" customWidth="1"/>
    <col min="4625" max="4865" width="9" style="153"/>
    <col min="4866" max="4866" width="0.625" style="153" customWidth="1"/>
    <col min="4867" max="4867" width="1.25" style="153" customWidth="1"/>
    <col min="4868" max="4876" width="2.125" style="153" customWidth="1"/>
    <col min="4877" max="4877" width="18.375" style="153" customWidth="1"/>
    <col min="4878" max="4878" width="21.625" style="153" bestFit="1" customWidth="1"/>
    <col min="4879" max="4879" width="2.5" style="153" customWidth="1"/>
    <col min="4880" max="4880" width="0.625" style="153" customWidth="1"/>
    <col min="4881" max="5121" width="9" style="153"/>
    <col min="5122" max="5122" width="0.625" style="153" customWidth="1"/>
    <col min="5123" max="5123" width="1.25" style="153" customWidth="1"/>
    <col min="5124" max="5132" width="2.125" style="153" customWidth="1"/>
    <col min="5133" max="5133" width="18.375" style="153" customWidth="1"/>
    <col min="5134" max="5134" width="21.625" style="153" bestFit="1" customWidth="1"/>
    <col min="5135" max="5135" width="2.5" style="153" customWidth="1"/>
    <col min="5136" max="5136" width="0.625" style="153" customWidth="1"/>
    <col min="5137" max="5377" width="9" style="153"/>
    <col min="5378" max="5378" width="0.625" style="153" customWidth="1"/>
    <col min="5379" max="5379" width="1.25" style="153" customWidth="1"/>
    <col min="5380" max="5388" width="2.125" style="153" customWidth="1"/>
    <col min="5389" max="5389" width="18.375" style="153" customWidth="1"/>
    <col min="5390" max="5390" width="21.625" style="153" bestFit="1" customWidth="1"/>
    <col min="5391" max="5391" width="2.5" style="153" customWidth="1"/>
    <col min="5392" max="5392" width="0.625" style="153" customWidth="1"/>
    <col min="5393" max="5633" width="9" style="153"/>
    <col min="5634" max="5634" width="0.625" style="153" customWidth="1"/>
    <col min="5635" max="5635" width="1.25" style="153" customWidth="1"/>
    <col min="5636" max="5644" width="2.125" style="153" customWidth="1"/>
    <col min="5645" max="5645" width="18.375" style="153" customWidth="1"/>
    <col min="5646" max="5646" width="21.625" style="153" bestFit="1" customWidth="1"/>
    <col min="5647" max="5647" width="2.5" style="153" customWidth="1"/>
    <col min="5648" max="5648" width="0.625" style="153" customWidth="1"/>
    <col min="5649" max="5889" width="9" style="153"/>
    <col min="5890" max="5890" width="0.625" style="153" customWidth="1"/>
    <col min="5891" max="5891" width="1.25" style="153" customWidth="1"/>
    <col min="5892" max="5900" width="2.125" style="153" customWidth="1"/>
    <col min="5901" max="5901" width="18.375" style="153" customWidth="1"/>
    <col min="5902" max="5902" width="21.625" style="153" bestFit="1" customWidth="1"/>
    <col min="5903" max="5903" width="2.5" style="153" customWidth="1"/>
    <col min="5904" max="5904" width="0.625" style="153" customWidth="1"/>
    <col min="5905" max="6145" width="9" style="153"/>
    <col min="6146" max="6146" width="0.625" style="153" customWidth="1"/>
    <col min="6147" max="6147" width="1.25" style="153" customWidth="1"/>
    <col min="6148" max="6156" width="2.125" style="153" customWidth="1"/>
    <col min="6157" max="6157" width="18.375" style="153" customWidth="1"/>
    <col min="6158" max="6158" width="21.625" style="153" bestFit="1" customWidth="1"/>
    <col min="6159" max="6159" width="2.5" style="153" customWidth="1"/>
    <col min="6160" max="6160" width="0.625" style="153" customWidth="1"/>
    <col min="6161" max="6401" width="9" style="153"/>
    <col min="6402" max="6402" width="0.625" style="153" customWidth="1"/>
    <col min="6403" max="6403" width="1.25" style="153" customWidth="1"/>
    <col min="6404" max="6412" width="2.125" style="153" customWidth="1"/>
    <col min="6413" max="6413" width="18.375" style="153" customWidth="1"/>
    <col min="6414" max="6414" width="21.625" style="153" bestFit="1" customWidth="1"/>
    <col min="6415" max="6415" width="2.5" style="153" customWidth="1"/>
    <col min="6416" max="6416" width="0.625" style="153" customWidth="1"/>
    <col min="6417" max="6657" width="9" style="153"/>
    <col min="6658" max="6658" width="0.625" style="153" customWidth="1"/>
    <col min="6659" max="6659" width="1.25" style="153" customWidth="1"/>
    <col min="6660" max="6668" width="2.125" style="153" customWidth="1"/>
    <col min="6669" max="6669" width="18.375" style="153" customWidth="1"/>
    <col min="6670" max="6670" width="21.625" style="153" bestFit="1" customWidth="1"/>
    <col min="6671" max="6671" width="2.5" style="153" customWidth="1"/>
    <col min="6672" max="6672" width="0.625" style="153" customWidth="1"/>
    <col min="6673" max="6913" width="9" style="153"/>
    <col min="6914" max="6914" width="0.625" style="153" customWidth="1"/>
    <col min="6915" max="6915" width="1.25" style="153" customWidth="1"/>
    <col min="6916" max="6924" width="2.125" style="153" customWidth="1"/>
    <col min="6925" max="6925" width="18.375" style="153" customWidth="1"/>
    <col min="6926" max="6926" width="21.625" style="153" bestFit="1" customWidth="1"/>
    <col min="6927" max="6927" width="2.5" style="153" customWidth="1"/>
    <col min="6928" max="6928" width="0.625" style="153" customWidth="1"/>
    <col min="6929" max="7169" width="9" style="153"/>
    <col min="7170" max="7170" width="0.625" style="153" customWidth="1"/>
    <col min="7171" max="7171" width="1.25" style="153" customWidth="1"/>
    <col min="7172" max="7180" width="2.125" style="153" customWidth="1"/>
    <col min="7181" max="7181" width="18.375" style="153" customWidth="1"/>
    <col min="7182" max="7182" width="21.625" style="153" bestFit="1" customWidth="1"/>
    <col min="7183" max="7183" width="2.5" style="153" customWidth="1"/>
    <col min="7184" max="7184" width="0.625" style="153" customWidth="1"/>
    <col min="7185" max="7425" width="9" style="153"/>
    <col min="7426" max="7426" width="0.625" style="153" customWidth="1"/>
    <col min="7427" max="7427" width="1.25" style="153" customWidth="1"/>
    <col min="7428" max="7436" width="2.125" style="153" customWidth="1"/>
    <col min="7437" max="7437" width="18.375" style="153" customWidth="1"/>
    <col min="7438" max="7438" width="21.625" style="153" bestFit="1" customWidth="1"/>
    <col min="7439" max="7439" width="2.5" style="153" customWidth="1"/>
    <col min="7440" max="7440" width="0.625" style="153" customWidth="1"/>
    <col min="7441" max="7681" width="9" style="153"/>
    <col min="7682" max="7682" width="0.625" style="153" customWidth="1"/>
    <col min="7683" max="7683" width="1.25" style="153" customWidth="1"/>
    <col min="7684" max="7692" width="2.125" style="153" customWidth="1"/>
    <col min="7693" max="7693" width="18.375" style="153" customWidth="1"/>
    <col min="7694" max="7694" width="21.625" style="153" bestFit="1" customWidth="1"/>
    <col min="7695" max="7695" width="2.5" style="153" customWidth="1"/>
    <col min="7696" max="7696" width="0.625" style="153" customWidth="1"/>
    <col min="7697" max="7937" width="9" style="153"/>
    <col min="7938" max="7938" width="0.625" style="153" customWidth="1"/>
    <col min="7939" max="7939" width="1.25" style="153" customWidth="1"/>
    <col min="7940" max="7948" width="2.125" style="153" customWidth="1"/>
    <col min="7949" max="7949" width="18.375" style="153" customWidth="1"/>
    <col min="7950" max="7950" width="21.625" style="153" bestFit="1" customWidth="1"/>
    <col min="7951" max="7951" width="2.5" style="153" customWidth="1"/>
    <col min="7952" max="7952" width="0.625" style="153" customWidth="1"/>
    <col min="7953" max="8193" width="9" style="153"/>
    <col min="8194" max="8194" width="0.625" style="153" customWidth="1"/>
    <col min="8195" max="8195" width="1.25" style="153" customWidth="1"/>
    <col min="8196" max="8204" width="2.125" style="153" customWidth="1"/>
    <col min="8205" max="8205" width="18.375" style="153" customWidth="1"/>
    <col min="8206" max="8206" width="21.625" style="153" bestFit="1" customWidth="1"/>
    <col min="8207" max="8207" width="2.5" style="153" customWidth="1"/>
    <col min="8208" max="8208" width="0.625" style="153" customWidth="1"/>
    <col min="8209" max="8449" width="9" style="153"/>
    <col min="8450" max="8450" width="0.625" style="153" customWidth="1"/>
    <col min="8451" max="8451" width="1.25" style="153" customWidth="1"/>
    <col min="8452" max="8460" width="2.125" style="153" customWidth="1"/>
    <col min="8461" max="8461" width="18.375" style="153" customWidth="1"/>
    <col min="8462" max="8462" width="21.625" style="153" bestFit="1" customWidth="1"/>
    <col min="8463" max="8463" width="2.5" style="153" customWidth="1"/>
    <col min="8464" max="8464" width="0.625" style="153" customWidth="1"/>
    <col min="8465" max="8705" width="9" style="153"/>
    <col min="8706" max="8706" width="0.625" style="153" customWidth="1"/>
    <col min="8707" max="8707" width="1.25" style="153" customWidth="1"/>
    <col min="8708" max="8716" width="2.125" style="153" customWidth="1"/>
    <col min="8717" max="8717" width="18.375" style="153" customWidth="1"/>
    <col min="8718" max="8718" width="21.625" style="153" bestFit="1" customWidth="1"/>
    <col min="8719" max="8719" width="2.5" style="153" customWidth="1"/>
    <col min="8720" max="8720" width="0.625" style="153" customWidth="1"/>
    <col min="8721" max="8961" width="9" style="153"/>
    <col min="8962" max="8962" width="0.625" style="153" customWidth="1"/>
    <col min="8963" max="8963" width="1.25" style="153" customWidth="1"/>
    <col min="8964" max="8972" width="2.125" style="153" customWidth="1"/>
    <col min="8973" max="8973" width="18.375" style="153" customWidth="1"/>
    <col min="8974" max="8974" width="21.625" style="153" bestFit="1" customWidth="1"/>
    <col min="8975" max="8975" width="2.5" style="153" customWidth="1"/>
    <col min="8976" max="8976" width="0.625" style="153" customWidth="1"/>
    <col min="8977" max="9217" width="9" style="153"/>
    <col min="9218" max="9218" width="0.625" style="153" customWidth="1"/>
    <col min="9219" max="9219" width="1.25" style="153" customWidth="1"/>
    <col min="9220" max="9228" width="2.125" style="153" customWidth="1"/>
    <col min="9229" max="9229" width="18.375" style="153" customWidth="1"/>
    <col min="9230" max="9230" width="21.625" style="153" bestFit="1" customWidth="1"/>
    <col min="9231" max="9231" width="2.5" style="153" customWidth="1"/>
    <col min="9232" max="9232" width="0.625" style="153" customWidth="1"/>
    <col min="9233" max="9473" width="9" style="153"/>
    <col min="9474" max="9474" width="0.625" style="153" customWidth="1"/>
    <col min="9475" max="9475" width="1.25" style="153" customWidth="1"/>
    <col min="9476" max="9484" width="2.125" style="153" customWidth="1"/>
    <col min="9485" max="9485" width="18.375" style="153" customWidth="1"/>
    <col min="9486" max="9486" width="21.625" style="153" bestFit="1" customWidth="1"/>
    <col min="9487" max="9487" width="2.5" style="153" customWidth="1"/>
    <col min="9488" max="9488" width="0.625" style="153" customWidth="1"/>
    <col min="9489" max="9729" width="9" style="153"/>
    <col min="9730" max="9730" width="0.625" style="153" customWidth="1"/>
    <col min="9731" max="9731" width="1.25" style="153" customWidth="1"/>
    <col min="9732" max="9740" width="2.125" style="153" customWidth="1"/>
    <col min="9741" max="9741" width="18.375" style="153" customWidth="1"/>
    <col min="9742" max="9742" width="21.625" style="153" bestFit="1" customWidth="1"/>
    <col min="9743" max="9743" width="2.5" style="153" customWidth="1"/>
    <col min="9744" max="9744" width="0.625" style="153" customWidth="1"/>
    <col min="9745" max="9985" width="9" style="153"/>
    <col min="9986" max="9986" width="0.625" style="153" customWidth="1"/>
    <col min="9987" max="9987" width="1.25" style="153" customWidth="1"/>
    <col min="9988" max="9996" width="2.125" style="153" customWidth="1"/>
    <col min="9997" max="9997" width="18.375" style="153" customWidth="1"/>
    <col min="9998" max="9998" width="21.625" style="153" bestFit="1" customWidth="1"/>
    <col min="9999" max="9999" width="2.5" style="153" customWidth="1"/>
    <col min="10000" max="10000" width="0.625" style="153" customWidth="1"/>
    <col min="10001" max="10241" width="9" style="153"/>
    <col min="10242" max="10242" width="0.625" style="153" customWidth="1"/>
    <col min="10243" max="10243" width="1.25" style="153" customWidth="1"/>
    <col min="10244" max="10252" width="2.125" style="153" customWidth="1"/>
    <col min="10253" max="10253" width="18.375" style="153" customWidth="1"/>
    <col min="10254" max="10254" width="21.625" style="153" bestFit="1" customWidth="1"/>
    <col min="10255" max="10255" width="2.5" style="153" customWidth="1"/>
    <col min="10256" max="10256" width="0.625" style="153" customWidth="1"/>
    <col min="10257" max="10497" width="9" style="153"/>
    <col min="10498" max="10498" width="0.625" style="153" customWidth="1"/>
    <col min="10499" max="10499" width="1.25" style="153" customWidth="1"/>
    <col min="10500" max="10508" width="2.125" style="153" customWidth="1"/>
    <col min="10509" max="10509" width="18.375" style="153" customWidth="1"/>
    <col min="10510" max="10510" width="21.625" style="153" bestFit="1" customWidth="1"/>
    <col min="10511" max="10511" width="2.5" style="153" customWidth="1"/>
    <col min="10512" max="10512" width="0.625" style="153" customWidth="1"/>
    <col min="10513" max="10753" width="9" style="153"/>
    <col min="10754" max="10754" width="0.625" style="153" customWidth="1"/>
    <col min="10755" max="10755" width="1.25" style="153" customWidth="1"/>
    <col min="10756" max="10764" width="2.125" style="153" customWidth="1"/>
    <col min="10765" max="10765" width="18.375" style="153" customWidth="1"/>
    <col min="10766" max="10766" width="21.625" style="153" bestFit="1" customWidth="1"/>
    <col min="10767" max="10767" width="2.5" style="153" customWidth="1"/>
    <col min="10768" max="10768" width="0.625" style="153" customWidth="1"/>
    <col min="10769" max="11009" width="9" style="153"/>
    <col min="11010" max="11010" width="0.625" style="153" customWidth="1"/>
    <col min="11011" max="11011" width="1.25" style="153" customWidth="1"/>
    <col min="11012" max="11020" width="2.125" style="153" customWidth="1"/>
    <col min="11021" max="11021" width="18.375" style="153" customWidth="1"/>
    <col min="11022" max="11022" width="21.625" style="153" bestFit="1" customWidth="1"/>
    <col min="11023" max="11023" width="2.5" style="153" customWidth="1"/>
    <col min="11024" max="11024" width="0.625" style="153" customWidth="1"/>
    <col min="11025" max="11265" width="9" style="153"/>
    <col min="11266" max="11266" width="0.625" style="153" customWidth="1"/>
    <col min="11267" max="11267" width="1.25" style="153" customWidth="1"/>
    <col min="11268" max="11276" width="2.125" style="153" customWidth="1"/>
    <col min="11277" max="11277" width="18.375" style="153" customWidth="1"/>
    <col min="11278" max="11278" width="21.625" style="153" bestFit="1" customWidth="1"/>
    <col min="11279" max="11279" width="2.5" style="153" customWidth="1"/>
    <col min="11280" max="11280" width="0.625" style="153" customWidth="1"/>
    <col min="11281" max="11521" width="9" style="153"/>
    <col min="11522" max="11522" width="0.625" style="153" customWidth="1"/>
    <col min="11523" max="11523" width="1.25" style="153" customWidth="1"/>
    <col min="11524" max="11532" width="2.125" style="153" customWidth="1"/>
    <col min="11533" max="11533" width="18.375" style="153" customWidth="1"/>
    <col min="11534" max="11534" width="21.625" style="153" bestFit="1" customWidth="1"/>
    <col min="11535" max="11535" width="2.5" style="153" customWidth="1"/>
    <col min="11536" max="11536" width="0.625" style="153" customWidth="1"/>
    <col min="11537" max="11777" width="9" style="153"/>
    <col min="11778" max="11778" width="0.625" style="153" customWidth="1"/>
    <col min="11779" max="11779" width="1.25" style="153" customWidth="1"/>
    <col min="11780" max="11788" width="2.125" style="153" customWidth="1"/>
    <col min="11789" max="11789" width="18.375" style="153" customWidth="1"/>
    <col min="11790" max="11790" width="21.625" style="153" bestFit="1" customWidth="1"/>
    <col min="11791" max="11791" width="2.5" style="153" customWidth="1"/>
    <col min="11792" max="11792" width="0.625" style="153" customWidth="1"/>
    <col min="11793" max="12033" width="9" style="153"/>
    <col min="12034" max="12034" width="0.625" style="153" customWidth="1"/>
    <col min="12035" max="12035" width="1.25" style="153" customWidth="1"/>
    <col min="12036" max="12044" width="2.125" style="153" customWidth="1"/>
    <col min="12045" max="12045" width="18.375" style="153" customWidth="1"/>
    <col min="12046" max="12046" width="21.625" style="153" bestFit="1" customWidth="1"/>
    <col min="12047" max="12047" width="2.5" style="153" customWidth="1"/>
    <col min="12048" max="12048" width="0.625" style="153" customWidth="1"/>
    <col min="12049" max="12289" width="9" style="153"/>
    <col min="12290" max="12290" width="0.625" style="153" customWidth="1"/>
    <col min="12291" max="12291" width="1.25" style="153" customWidth="1"/>
    <col min="12292" max="12300" width="2.125" style="153" customWidth="1"/>
    <col min="12301" max="12301" width="18.375" style="153" customWidth="1"/>
    <col min="12302" max="12302" width="21.625" style="153" bestFit="1" customWidth="1"/>
    <col min="12303" max="12303" width="2.5" style="153" customWidth="1"/>
    <col min="12304" max="12304" width="0.625" style="153" customWidth="1"/>
    <col min="12305" max="12545" width="9" style="153"/>
    <col min="12546" max="12546" width="0.625" style="153" customWidth="1"/>
    <col min="12547" max="12547" width="1.25" style="153" customWidth="1"/>
    <col min="12548" max="12556" width="2.125" style="153" customWidth="1"/>
    <col min="12557" max="12557" width="18.375" style="153" customWidth="1"/>
    <col min="12558" max="12558" width="21.625" style="153" bestFit="1" customWidth="1"/>
    <col min="12559" max="12559" width="2.5" style="153" customWidth="1"/>
    <col min="12560" max="12560" width="0.625" style="153" customWidth="1"/>
    <col min="12561" max="12801" width="9" style="153"/>
    <col min="12802" max="12802" width="0.625" style="153" customWidth="1"/>
    <col min="12803" max="12803" width="1.25" style="153" customWidth="1"/>
    <col min="12804" max="12812" width="2.125" style="153" customWidth="1"/>
    <col min="12813" max="12813" width="18.375" style="153" customWidth="1"/>
    <col min="12814" max="12814" width="21.625" style="153" bestFit="1" customWidth="1"/>
    <col min="12815" max="12815" width="2.5" style="153" customWidth="1"/>
    <col min="12816" max="12816" width="0.625" style="153" customWidth="1"/>
    <col min="12817" max="13057" width="9" style="153"/>
    <col min="13058" max="13058" width="0.625" style="153" customWidth="1"/>
    <col min="13059" max="13059" width="1.25" style="153" customWidth="1"/>
    <col min="13060" max="13068" width="2.125" style="153" customWidth="1"/>
    <col min="13069" max="13069" width="18.375" style="153" customWidth="1"/>
    <col min="13070" max="13070" width="21.625" style="153" bestFit="1" customWidth="1"/>
    <col min="13071" max="13071" width="2.5" style="153" customWidth="1"/>
    <col min="13072" max="13072" width="0.625" style="153" customWidth="1"/>
    <col min="13073" max="13313" width="9" style="153"/>
    <col min="13314" max="13314" width="0.625" style="153" customWidth="1"/>
    <col min="13315" max="13315" width="1.25" style="153" customWidth="1"/>
    <col min="13316" max="13324" width="2.125" style="153" customWidth="1"/>
    <col min="13325" max="13325" width="18.375" style="153" customWidth="1"/>
    <col min="13326" max="13326" width="21.625" style="153" bestFit="1" customWidth="1"/>
    <col min="13327" max="13327" width="2.5" style="153" customWidth="1"/>
    <col min="13328" max="13328" width="0.625" style="153" customWidth="1"/>
    <col min="13329" max="13569" width="9" style="153"/>
    <col min="13570" max="13570" width="0.625" style="153" customWidth="1"/>
    <col min="13571" max="13571" width="1.25" style="153" customWidth="1"/>
    <col min="13572" max="13580" width="2.125" style="153" customWidth="1"/>
    <col min="13581" max="13581" width="18.375" style="153" customWidth="1"/>
    <col min="13582" max="13582" width="21.625" style="153" bestFit="1" customWidth="1"/>
    <col min="13583" max="13583" width="2.5" style="153" customWidth="1"/>
    <col min="13584" max="13584" width="0.625" style="153" customWidth="1"/>
    <col min="13585" max="13825" width="9" style="153"/>
    <col min="13826" max="13826" width="0.625" style="153" customWidth="1"/>
    <col min="13827" max="13827" width="1.25" style="153" customWidth="1"/>
    <col min="13828" max="13836" width="2.125" style="153" customWidth="1"/>
    <col min="13837" max="13837" width="18.375" style="153" customWidth="1"/>
    <col min="13838" max="13838" width="21.625" style="153" bestFit="1" customWidth="1"/>
    <col min="13839" max="13839" width="2.5" style="153" customWidth="1"/>
    <col min="13840" max="13840" width="0.625" style="153" customWidth="1"/>
    <col min="13841" max="14081" width="9" style="153"/>
    <col min="14082" max="14082" width="0.625" style="153" customWidth="1"/>
    <col min="14083" max="14083" width="1.25" style="153" customWidth="1"/>
    <col min="14084" max="14092" width="2.125" style="153" customWidth="1"/>
    <col min="14093" max="14093" width="18.375" style="153" customWidth="1"/>
    <col min="14094" max="14094" width="21.625" style="153" bestFit="1" customWidth="1"/>
    <col min="14095" max="14095" width="2.5" style="153" customWidth="1"/>
    <col min="14096" max="14096" width="0.625" style="153" customWidth="1"/>
    <col min="14097" max="14337" width="9" style="153"/>
    <col min="14338" max="14338" width="0.625" style="153" customWidth="1"/>
    <col min="14339" max="14339" width="1.25" style="153" customWidth="1"/>
    <col min="14340" max="14348" width="2.125" style="153" customWidth="1"/>
    <col min="14349" max="14349" width="18.375" style="153" customWidth="1"/>
    <col min="14350" max="14350" width="21.625" style="153" bestFit="1" customWidth="1"/>
    <col min="14351" max="14351" width="2.5" style="153" customWidth="1"/>
    <col min="14352" max="14352" width="0.625" style="153" customWidth="1"/>
    <col min="14353" max="14593" width="9" style="153"/>
    <col min="14594" max="14594" width="0.625" style="153" customWidth="1"/>
    <col min="14595" max="14595" width="1.25" style="153" customWidth="1"/>
    <col min="14596" max="14604" width="2.125" style="153" customWidth="1"/>
    <col min="14605" max="14605" width="18.375" style="153" customWidth="1"/>
    <col min="14606" max="14606" width="21.625" style="153" bestFit="1" customWidth="1"/>
    <col min="14607" max="14607" width="2.5" style="153" customWidth="1"/>
    <col min="14608" max="14608" width="0.625" style="153" customWidth="1"/>
    <col min="14609" max="14849" width="9" style="153"/>
    <col min="14850" max="14850" width="0.625" style="153" customWidth="1"/>
    <col min="14851" max="14851" width="1.25" style="153" customWidth="1"/>
    <col min="14852" max="14860" width="2.125" style="153" customWidth="1"/>
    <col min="14861" max="14861" width="18.375" style="153" customWidth="1"/>
    <col min="14862" max="14862" width="21.625" style="153" bestFit="1" customWidth="1"/>
    <col min="14863" max="14863" width="2.5" style="153" customWidth="1"/>
    <col min="14864" max="14864" width="0.625" style="153" customWidth="1"/>
    <col min="14865" max="15105" width="9" style="153"/>
    <col min="15106" max="15106" width="0.625" style="153" customWidth="1"/>
    <col min="15107" max="15107" width="1.25" style="153" customWidth="1"/>
    <col min="15108" max="15116" width="2.125" style="153" customWidth="1"/>
    <col min="15117" max="15117" width="18.375" style="153" customWidth="1"/>
    <col min="15118" max="15118" width="21.625" style="153" bestFit="1" customWidth="1"/>
    <col min="15119" max="15119" width="2.5" style="153" customWidth="1"/>
    <col min="15120" max="15120" width="0.625" style="153" customWidth="1"/>
    <col min="15121" max="15361" width="9" style="153"/>
    <col min="15362" max="15362" width="0.625" style="153" customWidth="1"/>
    <col min="15363" max="15363" width="1.25" style="153" customWidth="1"/>
    <col min="15364" max="15372" width="2.125" style="153" customWidth="1"/>
    <col min="15373" max="15373" width="18.375" style="153" customWidth="1"/>
    <col min="15374" max="15374" width="21.625" style="153" bestFit="1" customWidth="1"/>
    <col min="15375" max="15375" width="2.5" style="153" customWidth="1"/>
    <col min="15376" max="15376" width="0.625" style="153" customWidth="1"/>
    <col min="15377" max="15617" width="9" style="153"/>
    <col min="15618" max="15618" width="0.625" style="153" customWidth="1"/>
    <col min="15619" max="15619" width="1.25" style="153" customWidth="1"/>
    <col min="15620" max="15628" width="2.125" style="153" customWidth="1"/>
    <col min="15629" max="15629" width="18.375" style="153" customWidth="1"/>
    <col min="15630" max="15630" width="21.625" style="153" bestFit="1" customWidth="1"/>
    <col min="15631" max="15631" width="2.5" style="153" customWidth="1"/>
    <col min="15632" max="15632" width="0.625" style="153" customWidth="1"/>
    <col min="15633" max="15873" width="9" style="153"/>
    <col min="15874" max="15874" width="0.625" style="153" customWidth="1"/>
    <col min="15875" max="15875" width="1.25" style="153" customWidth="1"/>
    <col min="15876" max="15884" width="2.125" style="153" customWidth="1"/>
    <col min="15885" max="15885" width="18.375" style="153" customWidth="1"/>
    <col min="15886" max="15886" width="21.625" style="153" bestFit="1" customWidth="1"/>
    <col min="15887" max="15887" width="2.5" style="153" customWidth="1"/>
    <col min="15888" max="15888" width="0.625" style="153" customWidth="1"/>
    <col min="15889" max="16129" width="9" style="153"/>
    <col min="16130" max="16130" width="0.625" style="153" customWidth="1"/>
    <col min="16131" max="16131" width="1.25" style="153" customWidth="1"/>
    <col min="16132" max="16140" width="2.125" style="153" customWidth="1"/>
    <col min="16141" max="16141" width="18.375" style="153" customWidth="1"/>
    <col min="16142" max="16142" width="21.625" style="153" bestFit="1" customWidth="1"/>
    <col min="16143" max="16143" width="2.5" style="153" customWidth="1"/>
    <col min="16144" max="16144" width="0.625" style="153" customWidth="1"/>
    <col min="16145" max="16384" width="9" style="153"/>
  </cols>
  <sheetData>
    <row r="1" spans="1:18">
      <c r="C1" s="274" t="s">
        <v>205</v>
      </c>
    </row>
    <row r="2" spans="1:18">
      <c r="C2" s="274" t="s">
        <v>615</v>
      </c>
    </row>
    <row r="3" spans="1:18">
      <c r="C3" s="274" t="s">
        <v>206</v>
      </c>
    </row>
    <row r="4" spans="1:18">
      <c r="C4" s="274" t="s">
        <v>207</v>
      </c>
    </row>
    <row r="5" spans="1:18">
      <c r="C5" s="274" t="s">
        <v>208</v>
      </c>
    </row>
    <row r="6" spans="1:18">
      <c r="C6" s="274" t="s">
        <v>209</v>
      </c>
    </row>
    <row r="7" spans="1:18">
      <c r="C7" s="274" t="s">
        <v>550</v>
      </c>
    </row>
    <row r="8" spans="1:18">
      <c r="A8" s="148"/>
      <c r="C8" s="275"/>
      <c r="D8" s="275"/>
      <c r="E8" s="275"/>
      <c r="F8" s="275"/>
      <c r="G8" s="275"/>
      <c r="H8" s="275"/>
      <c r="I8" s="275"/>
      <c r="J8" s="150"/>
      <c r="K8" s="150"/>
      <c r="L8" s="150"/>
      <c r="M8" s="150"/>
      <c r="N8" s="150"/>
      <c r="O8" s="150"/>
      <c r="P8" s="276"/>
    </row>
    <row r="9" spans="1:18" ht="24">
      <c r="C9" s="504" t="s">
        <v>389</v>
      </c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277"/>
    </row>
    <row r="10" spans="1:18" ht="17.25">
      <c r="C10" s="505" t="s">
        <v>617</v>
      </c>
      <c r="D10" s="505"/>
      <c r="E10" s="505"/>
      <c r="F10" s="505"/>
      <c r="G10" s="505"/>
      <c r="H10" s="505"/>
      <c r="I10" s="505"/>
      <c r="J10" s="505"/>
      <c r="K10" s="505"/>
      <c r="L10" s="505"/>
      <c r="M10" s="505"/>
      <c r="N10" s="505"/>
      <c r="O10" s="505"/>
      <c r="P10" s="277"/>
    </row>
    <row r="11" spans="1:18" ht="17.25">
      <c r="C11" s="505" t="s">
        <v>618</v>
      </c>
      <c r="D11" s="505"/>
      <c r="E11" s="505"/>
      <c r="F11" s="505"/>
      <c r="G11" s="505"/>
      <c r="H11" s="505"/>
      <c r="I11" s="505"/>
      <c r="J11" s="505"/>
      <c r="K11" s="505"/>
      <c r="L11" s="505"/>
      <c r="M11" s="505"/>
      <c r="N11" s="505"/>
      <c r="O11" s="505"/>
      <c r="P11" s="277"/>
    </row>
    <row r="12" spans="1:18" ht="18" thickBot="1">
      <c r="C12" s="278"/>
      <c r="D12" s="277"/>
      <c r="E12" s="277"/>
      <c r="F12" s="277"/>
      <c r="G12" s="277"/>
      <c r="H12" s="277"/>
      <c r="I12" s="277"/>
      <c r="J12" s="277"/>
      <c r="K12" s="277"/>
      <c r="L12" s="277"/>
      <c r="M12" s="279"/>
      <c r="N12" s="277"/>
      <c r="O12" s="279" t="s">
        <v>551</v>
      </c>
      <c r="P12" s="277"/>
    </row>
    <row r="13" spans="1:18" ht="18" thickBot="1">
      <c r="A13" s="273" t="s">
        <v>211</v>
      </c>
      <c r="C13" s="506" t="s">
        <v>213</v>
      </c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508" t="s">
        <v>214</v>
      </c>
      <c r="O13" s="509"/>
      <c r="P13" s="277"/>
    </row>
    <row r="14" spans="1:18">
      <c r="A14" s="273" t="s">
        <v>390</v>
      </c>
      <c r="C14" s="280"/>
      <c r="D14" s="281" t="s">
        <v>391</v>
      </c>
      <c r="E14" s="281"/>
      <c r="F14" s="282"/>
      <c r="G14" s="281"/>
      <c r="H14" s="281"/>
      <c r="I14" s="281"/>
      <c r="J14" s="281"/>
      <c r="K14" s="282"/>
      <c r="L14" s="282"/>
      <c r="M14" s="282"/>
      <c r="N14" s="283">
        <v>94978097</v>
      </c>
      <c r="O14" s="284" t="s">
        <v>552</v>
      </c>
      <c r="P14" s="285"/>
      <c r="Q14" s="286"/>
      <c r="R14" s="153">
        <f>IF(AND(R15="-",R30="-"),"-",SUM(R15,R30))</f>
        <v>94978097373</v>
      </c>
    </row>
    <row r="15" spans="1:18">
      <c r="A15" s="273" t="s">
        <v>392</v>
      </c>
      <c r="C15" s="280"/>
      <c r="D15" s="281"/>
      <c r="E15" s="281" t="s">
        <v>393</v>
      </c>
      <c r="F15" s="281"/>
      <c r="G15" s="281"/>
      <c r="H15" s="281"/>
      <c r="I15" s="281"/>
      <c r="J15" s="281"/>
      <c r="K15" s="282"/>
      <c r="L15" s="282"/>
      <c r="M15" s="282"/>
      <c r="N15" s="283">
        <v>46785113</v>
      </c>
      <c r="O15" s="287" t="s">
        <v>552</v>
      </c>
      <c r="P15" s="285"/>
      <c r="Q15" s="286"/>
      <c r="R15" s="153">
        <f>IF(COUNTIF(R16:R29,"-")=COUNTA(R16:R29),"-",SUM(R16,R21,R26))</f>
        <v>46785112568</v>
      </c>
    </row>
    <row r="16" spans="1:18">
      <c r="A16" s="273" t="s">
        <v>394</v>
      </c>
      <c r="C16" s="280"/>
      <c r="D16" s="281"/>
      <c r="E16" s="281"/>
      <c r="F16" s="281" t="s">
        <v>395</v>
      </c>
      <c r="G16" s="281"/>
      <c r="H16" s="281"/>
      <c r="I16" s="281"/>
      <c r="J16" s="281"/>
      <c r="K16" s="282"/>
      <c r="L16" s="282"/>
      <c r="M16" s="282"/>
      <c r="N16" s="283">
        <v>15726733</v>
      </c>
      <c r="O16" s="287" t="s">
        <v>552</v>
      </c>
      <c r="P16" s="285"/>
      <c r="Q16" s="286"/>
      <c r="R16" s="153">
        <f>IF(COUNTIF(R17:R20,"-")=COUNTA(R17:R20),"-",SUM(R17:R20))</f>
        <v>15726733052</v>
      </c>
    </row>
    <row r="17" spans="1:18">
      <c r="A17" s="273" t="s">
        <v>396</v>
      </c>
      <c r="C17" s="280"/>
      <c r="D17" s="281"/>
      <c r="E17" s="281"/>
      <c r="F17" s="281"/>
      <c r="G17" s="281" t="s">
        <v>397</v>
      </c>
      <c r="H17" s="281"/>
      <c r="I17" s="281"/>
      <c r="J17" s="281"/>
      <c r="K17" s="282"/>
      <c r="L17" s="282"/>
      <c r="M17" s="282"/>
      <c r="N17" s="283">
        <v>13996396</v>
      </c>
      <c r="O17" s="287"/>
      <c r="P17" s="285"/>
      <c r="Q17" s="286"/>
      <c r="R17" s="153">
        <v>13996395605</v>
      </c>
    </row>
    <row r="18" spans="1:18">
      <c r="A18" s="273" t="s">
        <v>398</v>
      </c>
      <c r="C18" s="280"/>
      <c r="D18" s="281"/>
      <c r="E18" s="281"/>
      <c r="F18" s="281"/>
      <c r="G18" s="281" t="s">
        <v>399</v>
      </c>
      <c r="H18" s="281"/>
      <c r="I18" s="281"/>
      <c r="J18" s="281"/>
      <c r="K18" s="282"/>
      <c r="L18" s="282"/>
      <c r="M18" s="282"/>
      <c r="N18" s="283">
        <v>975776</v>
      </c>
      <c r="O18" s="287"/>
      <c r="P18" s="285"/>
      <c r="Q18" s="286"/>
      <c r="R18" s="153">
        <v>975775807</v>
      </c>
    </row>
    <row r="19" spans="1:18">
      <c r="A19" s="273" t="s">
        <v>400</v>
      </c>
      <c r="C19" s="280"/>
      <c r="D19" s="281"/>
      <c r="E19" s="281"/>
      <c r="F19" s="281"/>
      <c r="G19" s="281" t="s">
        <v>401</v>
      </c>
      <c r="H19" s="281"/>
      <c r="I19" s="281"/>
      <c r="J19" s="281"/>
      <c r="K19" s="282"/>
      <c r="L19" s="282"/>
      <c r="M19" s="282"/>
      <c r="N19" s="283" t="s">
        <v>155</v>
      </c>
      <c r="O19" s="287"/>
      <c r="P19" s="285"/>
      <c r="Q19" s="286"/>
      <c r="R19" s="153" t="s">
        <v>359</v>
      </c>
    </row>
    <row r="20" spans="1:18">
      <c r="A20" s="273" t="s">
        <v>402</v>
      </c>
      <c r="C20" s="280"/>
      <c r="D20" s="281"/>
      <c r="E20" s="281"/>
      <c r="F20" s="281"/>
      <c r="G20" s="281" t="s">
        <v>240</v>
      </c>
      <c r="H20" s="281"/>
      <c r="I20" s="281"/>
      <c r="J20" s="281"/>
      <c r="K20" s="282"/>
      <c r="L20" s="282"/>
      <c r="M20" s="282"/>
      <c r="N20" s="283">
        <v>754562</v>
      </c>
      <c r="O20" s="287"/>
      <c r="P20" s="285"/>
      <c r="Q20" s="286"/>
      <c r="R20" s="153">
        <v>754561640</v>
      </c>
    </row>
    <row r="21" spans="1:18">
      <c r="A21" s="273" t="s">
        <v>403</v>
      </c>
      <c r="C21" s="280"/>
      <c r="D21" s="281"/>
      <c r="E21" s="281"/>
      <c r="F21" s="281" t="s">
        <v>404</v>
      </c>
      <c r="G21" s="281"/>
      <c r="H21" s="281"/>
      <c r="I21" s="281"/>
      <c r="J21" s="281"/>
      <c r="K21" s="282"/>
      <c r="L21" s="282"/>
      <c r="M21" s="282"/>
      <c r="N21" s="283">
        <v>29923619</v>
      </c>
      <c r="O21" s="287"/>
      <c r="P21" s="285"/>
      <c r="Q21" s="286"/>
      <c r="R21" s="153">
        <f>IF(COUNTIF(R22:R25,"-")=COUNTA(R22:R25),"-",SUM(R22:R25))</f>
        <v>29923618738</v>
      </c>
    </row>
    <row r="22" spans="1:18">
      <c r="A22" s="273" t="s">
        <v>405</v>
      </c>
      <c r="C22" s="280"/>
      <c r="D22" s="281"/>
      <c r="E22" s="281"/>
      <c r="F22" s="281"/>
      <c r="G22" s="281" t="s">
        <v>406</v>
      </c>
      <c r="H22" s="281"/>
      <c r="I22" s="281"/>
      <c r="J22" s="281"/>
      <c r="K22" s="282"/>
      <c r="L22" s="282"/>
      <c r="M22" s="282"/>
      <c r="N22" s="283">
        <v>20316752</v>
      </c>
      <c r="O22" s="287"/>
      <c r="P22" s="285"/>
      <c r="Q22" s="286"/>
      <c r="R22" s="153">
        <v>20316752125</v>
      </c>
    </row>
    <row r="23" spans="1:18">
      <c r="A23" s="273" t="s">
        <v>407</v>
      </c>
      <c r="C23" s="280"/>
      <c r="D23" s="281"/>
      <c r="E23" s="281"/>
      <c r="F23" s="281"/>
      <c r="G23" s="281" t="s">
        <v>408</v>
      </c>
      <c r="H23" s="281"/>
      <c r="I23" s="281"/>
      <c r="J23" s="281"/>
      <c r="K23" s="282"/>
      <c r="L23" s="282"/>
      <c r="M23" s="282"/>
      <c r="N23" s="283">
        <v>1915977</v>
      </c>
      <c r="O23" s="287"/>
      <c r="P23" s="285"/>
      <c r="Q23" s="286"/>
      <c r="R23" s="153">
        <v>1915977417</v>
      </c>
    </row>
    <row r="24" spans="1:18">
      <c r="A24" s="273" t="s">
        <v>409</v>
      </c>
      <c r="C24" s="280"/>
      <c r="D24" s="281"/>
      <c r="E24" s="281"/>
      <c r="F24" s="281"/>
      <c r="G24" s="281" t="s">
        <v>410</v>
      </c>
      <c r="H24" s="281"/>
      <c r="I24" s="281"/>
      <c r="J24" s="281"/>
      <c r="K24" s="282"/>
      <c r="L24" s="282"/>
      <c r="M24" s="282"/>
      <c r="N24" s="283">
        <v>7660568</v>
      </c>
      <c r="O24" s="287"/>
      <c r="P24" s="285"/>
      <c r="Q24" s="286"/>
      <c r="R24" s="153">
        <v>7660567549</v>
      </c>
    </row>
    <row r="25" spans="1:18">
      <c r="A25" s="273" t="s">
        <v>411</v>
      </c>
      <c r="C25" s="280"/>
      <c r="D25" s="281"/>
      <c r="E25" s="281"/>
      <c r="F25" s="281"/>
      <c r="G25" s="281" t="s">
        <v>240</v>
      </c>
      <c r="H25" s="281"/>
      <c r="I25" s="281"/>
      <c r="J25" s="281"/>
      <c r="K25" s="282"/>
      <c r="L25" s="282"/>
      <c r="M25" s="282"/>
      <c r="N25" s="283">
        <v>30322</v>
      </c>
      <c r="O25" s="287"/>
      <c r="P25" s="285"/>
      <c r="Q25" s="286"/>
      <c r="R25" s="153">
        <v>30321647</v>
      </c>
    </row>
    <row r="26" spans="1:18">
      <c r="A26" s="273" t="s">
        <v>412</v>
      </c>
      <c r="C26" s="280"/>
      <c r="D26" s="281"/>
      <c r="E26" s="281"/>
      <c r="F26" s="281" t="s">
        <v>413</v>
      </c>
      <c r="G26" s="281"/>
      <c r="H26" s="281"/>
      <c r="I26" s="281"/>
      <c r="J26" s="281"/>
      <c r="K26" s="282"/>
      <c r="L26" s="282"/>
      <c r="M26" s="282"/>
      <c r="N26" s="283">
        <v>1134761</v>
      </c>
      <c r="O26" s="287"/>
      <c r="P26" s="285"/>
      <c r="Q26" s="286"/>
      <c r="R26" s="153">
        <f>IF(COUNTIF(R27:R29,"-")=COUNTA(R27:R29),"-",SUM(R27:R29))</f>
        <v>1134760778</v>
      </c>
    </row>
    <row r="27" spans="1:18">
      <c r="A27" s="273" t="s">
        <v>414</v>
      </c>
      <c r="C27" s="280"/>
      <c r="D27" s="281"/>
      <c r="E27" s="281"/>
      <c r="F27" s="282"/>
      <c r="G27" s="282" t="s">
        <v>415</v>
      </c>
      <c r="H27" s="282"/>
      <c r="I27" s="281"/>
      <c r="J27" s="281"/>
      <c r="K27" s="282"/>
      <c r="L27" s="282"/>
      <c r="M27" s="282"/>
      <c r="N27" s="283">
        <v>320658</v>
      </c>
      <c r="O27" s="287"/>
      <c r="P27" s="285"/>
      <c r="Q27" s="286"/>
      <c r="R27" s="153">
        <v>320657609</v>
      </c>
    </row>
    <row r="28" spans="1:18">
      <c r="A28" s="273" t="s">
        <v>416</v>
      </c>
      <c r="C28" s="280"/>
      <c r="D28" s="281"/>
      <c r="E28" s="281"/>
      <c r="F28" s="282"/>
      <c r="G28" s="281" t="s">
        <v>417</v>
      </c>
      <c r="H28" s="281"/>
      <c r="I28" s="281"/>
      <c r="J28" s="281"/>
      <c r="K28" s="282"/>
      <c r="L28" s="282"/>
      <c r="M28" s="282"/>
      <c r="N28" s="283">
        <v>163632</v>
      </c>
      <c r="O28" s="287"/>
      <c r="P28" s="285"/>
      <c r="Q28" s="286"/>
      <c r="R28" s="153">
        <v>163631857</v>
      </c>
    </row>
    <row r="29" spans="1:18">
      <c r="A29" s="273" t="s">
        <v>418</v>
      </c>
      <c r="C29" s="280"/>
      <c r="D29" s="281"/>
      <c r="E29" s="281"/>
      <c r="F29" s="282"/>
      <c r="G29" s="281" t="s">
        <v>240</v>
      </c>
      <c r="H29" s="281"/>
      <c r="I29" s="281"/>
      <c r="J29" s="281"/>
      <c r="K29" s="282"/>
      <c r="L29" s="282"/>
      <c r="M29" s="282"/>
      <c r="N29" s="283">
        <v>650471</v>
      </c>
      <c r="O29" s="287"/>
      <c r="P29" s="285"/>
      <c r="Q29" s="286"/>
      <c r="R29" s="153">
        <v>650471312</v>
      </c>
    </row>
    <row r="30" spans="1:18">
      <c r="A30" s="273" t="s">
        <v>419</v>
      </c>
      <c r="C30" s="280"/>
      <c r="D30" s="281"/>
      <c r="E30" s="282" t="s">
        <v>420</v>
      </c>
      <c r="F30" s="282"/>
      <c r="G30" s="281"/>
      <c r="H30" s="281"/>
      <c r="I30" s="281"/>
      <c r="J30" s="281"/>
      <c r="K30" s="282"/>
      <c r="L30" s="282"/>
      <c r="M30" s="282"/>
      <c r="N30" s="283">
        <v>48192985</v>
      </c>
      <c r="O30" s="287"/>
      <c r="P30" s="285"/>
      <c r="Q30" s="286"/>
      <c r="R30" s="153">
        <f>IF(COUNTIF(R31:R34,"-")=COUNTA(R31:R34),"-",SUM(R31:R34))</f>
        <v>48192984805</v>
      </c>
    </row>
    <row r="31" spans="1:18">
      <c r="A31" s="273" t="s">
        <v>421</v>
      </c>
      <c r="C31" s="280"/>
      <c r="D31" s="281"/>
      <c r="E31" s="281"/>
      <c r="F31" s="281" t="s">
        <v>422</v>
      </c>
      <c r="G31" s="281"/>
      <c r="H31" s="281"/>
      <c r="I31" s="281"/>
      <c r="J31" s="281"/>
      <c r="K31" s="282"/>
      <c r="L31" s="282"/>
      <c r="M31" s="282"/>
      <c r="N31" s="283">
        <v>23362374</v>
      </c>
      <c r="O31" s="287"/>
      <c r="P31" s="285"/>
      <c r="Q31" s="286"/>
      <c r="R31" s="153">
        <v>23362373903</v>
      </c>
    </row>
    <row r="32" spans="1:18">
      <c r="A32" s="273" t="s">
        <v>423</v>
      </c>
      <c r="C32" s="280"/>
      <c r="D32" s="281"/>
      <c r="E32" s="281"/>
      <c r="F32" s="281" t="s">
        <v>424</v>
      </c>
      <c r="G32" s="281"/>
      <c r="H32" s="281"/>
      <c r="I32" s="281"/>
      <c r="J32" s="281"/>
      <c r="K32" s="282"/>
      <c r="L32" s="282"/>
      <c r="M32" s="282"/>
      <c r="N32" s="283">
        <v>17203309</v>
      </c>
      <c r="O32" s="287"/>
      <c r="P32" s="285"/>
      <c r="Q32" s="286"/>
      <c r="R32" s="153">
        <v>17203308884</v>
      </c>
    </row>
    <row r="33" spans="1:18">
      <c r="A33" s="273" t="s">
        <v>425</v>
      </c>
      <c r="C33" s="280"/>
      <c r="D33" s="281"/>
      <c r="E33" s="281"/>
      <c r="F33" s="281" t="s">
        <v>426</v>
      </c>
      <c r="G33" s="281"/>
      <c r="H33" s="281"/>
      <c r="I33" s="281"/>
      <c r="J33" s="281"/>
      <c r="K33" s="282"/>
      <c r="L33" s="282"/>
      <c r="M33" s="282"/>
      <c r="N33" s="283">
        <v>5741998</v>
      </c>
      <c r="O33" s="287"/>
      <c r="P33" s="285"/>
      <c r="Q33" s="286"/>
      <c r="R33" s="153">
        <v>5741998292</v>
      </c>
    </row>
    <row r="34" spans="1:18">
      <c r="A34" s="273" t="s">
        <v>427</v>
      </c>
      <c r="C34" s="280"/>
      <c r="D34" s="281"/>
      <c r="E34" s="281"/>
      <c r="F34" s="281" t="s">
        <v>240</v>
      </c>
      <c r="G34" s="281"/>
      <c r="H34" s="281"/>
      <c r="I34" s="281"/>
      <c r="J34" s="281"/>
      <c r="K34" s="282"/>
      <c r="L34" s="282"/>
      <c r="M34" s="282"/>
      <c r="N34" s="283">
        <v>1885304</v>
      </c>
      <c r="O34" s="287"/>
      <c r="P34" s="285"/>
      <c r="Q34" s="286"/>
      <c r="R34" s="153">
        <v>1885303726</v>
      </c>
    </row>
    <row r="35" spans="1:18">
      <c r="A35" s="273" t="s">
        <v>428</v>
      </c>
      <c r="C35" s="280"/>
      <c r="D35" s="281" t="s">
        <v>429</v>
      </c>
      <c r="E35" s="281"/>
      <c r="F35" s="281"/>
      <c r="G35" s="281"/>
      <c r="H35" s="281"/>
      <c r="I35" s="281"/>
      <c r="J35" s="281"/>
      <c r="K35" s="282"/>
      <c r="L35" s="282"/>
      <c r="M35" s="282"/>
      <c r="N35" s="283">
        <v>3554563</v>
      </c>
      <c r="O35" s="287"/>
      <c r="P35" s="285"/>
      <c r="Q35" s="286"/>
      <c r="R35" s="153">
        <f>IF(COUNTIF(R36:R37,"-")=COUNTA(R36:R37),"-",SUM(R36:R37))</f>
        <v>3554563458</v>
      </c>
    </row>
    <row r="36" spans="1:18">
      <c r="A36" s="273" t="s">
        <v>430</v>
      </c>
      <c r="C36" s="280"/>
      <c r="D36" s="281"/>
      <c r="E36" s="281" t="s">
        <v>431</v>
      </c>
      <c r="F36" s="281"/>
      <c r="G36" s="281"/>
      <c r="H36" s="281"/>
      <c r="I36" s="281"/>
      <c r="J36" s="281"/>
      <c r="K36" s="288"/>
      <c r="L36" s="288"/>
      <c r="M36" s="288"/>
      <c r="N36" s="283">
        <v>1467472</v>
      </c>
      <c r="O36" s="287"/>
      <c r="P36" s="285"/>
      <c r="Q36" s="286"/>
      <c r="R36" s="153">
        <v>1467472128</v>
      </c>
    </row>
    <row r="37" spans="1:18">
      <c r="A37" s="273" t="s">
        <v>432</v>
      </c>
      <c r="C37" s="280"/>
      <c r="D37" s="281"/>
      <c r="E37" s="281" t="s">
        <v>240</v>
      </c>
      <c r="F37" s="281"/>
      <c r="G37" s="282"/>
      <c r="H37" s="281"/>
      <c r="I37" s="281"/>
      <c r="J37" s="281"/>
      <c r="K37" s="288"/>
      <c r="L37" s="288"/>
      <c r="M37" s="288"/>
      <c r="N37" s="283">
        <v>2087091</v>
      </c>
      <c r="O37" s="287"/>
      <c r="P37" s="285"/>
      <c r="Q37" s="286"/>
      <c r="R37" s="153">
        <v>2087091330</v>
      </c>
    </row>
    <row r="38" spans="1:18">
      <c r="A38" s="273" t="s">
        <v>433</v>
      </c>
      <c r="C38" s="289" t="s">
        <v>434</v>
      </c>
      <c r="D38" s="290"/>
      <c r="E38" s="290"/>
      <c r="F38" s="290"/>
      <c r="G38" s="290"/>
      <c r="H38" s="290"/>
      <c r="I38" s="290"/>
      <c r="J38" s="290"/>
      <c r="K38" s="291"/>
      <c r="L38" s="291"/>
      <c r="M38" s="291"/>
      <c r="N38" s="292">
        <v>-91423534</v>
      </c>
      <c r="O38" s="293"/>
      <c r="P38" s="285"/>
      <c r="Q38" s="286"/>
      <c r="R38" s="153">
        <f>IF(COUNTIF(R14:R35,"-")=COUNTA(R14:R35),"-",SUM(R35)-SUM(R14))</f>
        <v>-91423533915</v>
      </c>
    </row>
    <row r="39" spans="1:18">
      <c r="A39" s="273" t="s">
        <v>435</v>
      </c>
      <c r="C39" s="280"/>
      <c r="D39" s="281" t="s">
        <v>436</v>
      </c>
      <c r="E39" s="281"/>
      <c r="F39" s="282"/>
      <c r="G39" s="281"/>
      <c r="H39" s="281"/>
      <c r="I39" s="281"/>
      <c r="J39" s="281"/>
      <c r="K39" s="282"/>
      <c r="L39" s="282"/>
      <c r="M39" s="282"/>
      <c r="N39" s="283">
        <v>165520</v>
      </c>
      <c r="O39" s="284"/>
      <c r="P39" s="285"/>
      <c r="Q39" s="286"/>
      <c r="R39" s="153">
        <f>IF(COUNTIF(R40:R44,"-")=COUNTA(R40:R44),"-",SUM(R40:R44))</f>
        <v>165519994</v>
      </c>
    </row>
    <row r="40" spans="1:18">
      <c r="A40" s="273" t="s">
        <v>437</v>
      </c>
      <c r="C40" s="280"/>
      <c r="D40" s="281"/>
      <c r="E40" s="282" t="s">
        <v>438</v>
      </c>
      <c r="F40" s="282"/>
      <c r="G40" s="281"/>
      <c r="H40" s="281"/>
      <c r="I40" s="281"/>
      <c r="J40" s="281"/>
      <c r="K40" s="282"/>
      <c r="L40" s="282"/>
      <c r="M40" s="282"/>
      <c r="N40" s="283">
        <v>6406</v>
      </c>
      <c r="O40" s="287"/>
      <c r="P40" s="285"/>
      <c r="Q40" s="286"/>
      <c r="R40" s="153">
        <v>6406000</v>
      </c>
    </row>
    <row r="41" spans="1:18">
      <c r="A41" s="273" t="s">
        <v>439</v>
      </c>
      <c r="C41" s="280"/>
      <c r="D41" s="281"/>
      <c r="E41" s="282" t="s">
        <v>440</v>
      </c>
      <c r="F41" s="282"/>
      <c r="G41" s="281"/>
      <c r="H41" s="281"/>
      <c r="I41" s="281"/>
      <c r="J41" s="281"/>
      <c r="K41" s="282"/>
      <c r="L41" s="282"/>
      <c r="M41" s="282"/>
      <c r="N41" s="283">
        <v>159114</v>
      </c>
      <c r="O41" s="287"/>
      <c r="P41" s="285"/>
      <c r="Q41" s="286"/>
      <c r="R41" s="153">
        <v>159113994</v>
      </c>
    </row>
    <row r="42" spans="1:18">
      <c r="A42" s="273" t="s">
        <v>441</v>
      </c>
      <c r="C42" s="280"/>
      <c r="D42" s="281"/>
      <c r="E42" s="282" t="s">
        <v>442</v>
      </c>
      <c r="F42" s="282"/>
      <c r="G42" s="281"/>
      <c r="H42" s="282"/>
      <c r="I42" s="281"/>
      <c r="J42" s="281"/>
      <c r="K42" s="282"/>
      <c r="L42" s="282"/>
      <c r="M42" s="282"/>
      <c r="N42" s="283" t="s">
        <v>155</v>
      </c>
      <c r="O42" s="287"/>
      <c r="P42" s="285"/>
      <c r="Q42" s="286"/>
      <c r="R42" s="153" t="s">
        <v>359</v>
      </c>
    </row>
    <row r="43" spans="1:18">
      <c r="A43" s="273" t="s">
        <v>443</v>
      </c>
      <c r="C43" s="280"/>
      <c r="D43" s="281"/>
      <c r="E43" s="281" t="s">
        <v>444</v>
      </c>
      <c r="F43" s="281"/>
      <c r="G43" s="281"/>
      <c r="H43" s="281"/>
      <c r="I43" s="281"/>
      <c r="J43" s="281"/>
      <c r="K43" s="282"/>
      <c r="L43" s="282"/>
      <c r="M43" s="282"/>
      <c r="N43" s="283" t="s">
        <v>155</v>
      </c>
      <c r="O43" s="287"/>
      <c r="P43" s="285"/>
      <c r="Q43" s="286"/>
      <c r="R43" s="153" t="s">
        <v>359</v>
      </c>
    </row>
    <row r="44" spans="1:18">
      <c r="A44" s="273" t="s">
        <v>445</v>
      </c>
      <c r="C44" s="280"/>
      <c r="D44" s="281"/>
      <c r="E44" s="281" t="s">
        <v>240</v>
      </c>
      <c r="F44" s="281"/>
      <c r="G44" s="281"/>
      <c r="H44" s="281"/>
      <c r="I44" s="281"/>
      <c r="J44" s="281"/>
      <c r="K44" s="282"/>
      <c r="L44" s="282"/>
      <c r="M44" s="282"/>
      <c r="N44" s="283" t="s">
        <v>155</v>
      </c>
      <c r="O44" s="287"/>
      <c r="P44" s="285"/>
      <c r="Q44" s="286"/>
      <c r="R44" s="153" t="s">
        <v>359</v>
      </c>
    </row>
    <row r="45" spans="1:18">
      <c r="A45" s="273" t="s">
        <v>446</v>
      </c>
      <c r="C45" s="280"/>
      <c r="D45" s="281" t="s">
        <v>447</v>
      </c>
      <c r="E45" s="281"/>
      <c r="F45" s="281"/>
      <c r="G45" s="281"/>
      <c r="H45" s="281"/>
      <c r="I45" s="281"/>
      <c r="J45" s="281"/>
      <c r="K45" s="288"/>
      <c r="L45" s="288"/>
      <c r="M45" s="288"/>
      <c r="N45" s="283">
        <v>4676</v>
      </c>
      <c r="O45" s="284"/>
      <c r="P45" s="285"/>
      <c r="Q45" s="286"/>
      <c r="R45" s="153">
        <f>IF(COUNTIF(R46:R47,"-")=COUNTA(R46:R47),"-",SUM(R46:R47))</f>
        <v>4675805</v>
      </c>
    </row>
    <row r="46" spans="1:18">
      <c r="A46" s="273" t="s">
        <v>448</v>
      </c>
      <c r="C46" s="280"/>
      <c r="D46" s="281"/>
      <c r="E46" s="281" t="s">
        <v>449</v>
      </c>
      <c r="F46" s="281"/>
      <c r="G46" s="281"/>
      <c r="H46" s="281"/>
      <c r="I46" s="281"/>
      <c r="J46" s="281"/>
      <c r="K46" s="288"/>
      <c r="L46" s="288"/>
      <c r="M46" s="288"/>
      <c r="N46" s="283">
        <v>4676</v>
      </c>
      <c r="O46" s="287"/>
      <c r="P46" s="285"/>
      <c r="Q46" s="286"/>
      <c r="R46" s="153">
        <v>4675805</v>
      </c>
    </row>
    <row r="47" spans="1:18" ht="14.25" thickBot="1">
      <c r="A47" s="273" t="s">
        <v>450</v>
      </c>
      <c r="C47" s="280"/>
      <c r="D47" s="281"/>
      <c r="E47" s="281" t="s">
        <v>240</v>
      </c>
      <c r="F47" s="281"/>
      <c r="G47" s="281"/>
      <c r="H47" s="281"/>
      <c r="I47" s="281"/>
      <c r="J47" s="281"/>
      <c r="K47" s="288"/>
      <c r="L47" s="288"/>
      <c r="M47" s="288"/>
      <c r="N47" s="283" t="s">
        <v>155</v>
      </c>
      <c r="O47" s="287"/>
      <c r="P47" s="285"/>
      <c r="Q47" s="286"/>
      <c r="R47" s="153" t="s">
        <v>359</v>
      </c>
    </row>
    <row r="48" spans="1:18" ht="14.25" thickBot="1">
      <c r="A48" s="273" t="s">
        <v>451</v>
      </c>
      <c r="C48" s="294" t="s">
        <v>452</v>
      </c>
      <c r="D48" s="295"/>
      <c r="E48" s="295"/>
      <c r="F48" s="295"/>
      <c r="G48" s="295"/>
      <c r="H48" s="295"/>
      <c r="I48" s="295"/>
      <c r="J48" s="295"/>
      <c r="K48" s="296"/>
      <c r="L48" s="296"/>
      <c r="M48" s="296"/>
      <c r="N48" s="297">
        <v>-91584378</v>
      </c>
      <c r="O48" s="298"/>
      <c r="P48" s="285"/>
      <c r="Q48" s="286"/>
      <c r="R48" s="153">
        <f>IF(COUNTIF(R38:R47,"-")=COUNTA(R38:R47),"-",SUM(R38,R45)-SUM(R39))</f>
        <v>-91584378104</v>
      </c>
    </row>
    <row r="49" spans="1:12" s="300" customFormat="1" ht="3.75" customHeight="1">
      <c r="A49" s="299"/>
      <c r="C49" s="301"/>
      <c r="D49" s="301"/>
      <c r="E49" s="302"/>
      <c r="F49" s="302"/>
      <c r="G49" s="302"/>
      <c r="H49" s="302"/>
      <c r="I49" s="302"/>
      <c r="J49" s="303"/>
      <c r="K49" s="303"/>
      <c r="L49" s="303"/>
    </row>
    <row r="50" spans="1:12" s="300" customFormat="1" ht="15.6" customHeight="1">
      <c r="A50" s="299"/>
      <c r="C50" s="304"/>
      <c r="D50" s="304" t="s">
        <v>351</v>
      </c>
      <c r="E50" s="305"/>
      <c r="F50" s="305"/>
      <c r="G50" s="305"/>
      <c r="H50" s="305"/>
      <c r="I50" s="305"/>
      <c r="J50" s="306"/>
      <c r="K50" s="306"/>
      <c r="L50" s="306"/>
    </row>
  </sheetData>
  <sheetProtection sheet="1" objects="1" scenarios="1"/>
  <mergeCells count="5">
    <mergeCell ref="C9:O9"/>
    <mergeCell ref="C10:O10"/>
    <mergeCell ref="C11:O11"/>
    <mergeCell ref="C13:M13"/>
    <mergeCell ref="N13:O13"/>
  </mergeCells>
  <phoneticPr fontId="3"/>
  <pageMargins left="0.7" right="0.7" top="0.39370078740157477" bottom="0.39370078740157477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9433A-2027-4A10-8FD5-1840DB65AAC6}">
  <sheetPr>
    <pageSetUpPr fitToPage="1"/>
  </sheetPr>
  <dimension ref="A1:Q69"/>
  <sheetViews>
    <sheetView topLeftCell="B1" zoomScale="85" zoomScaleNormal="85" workbookViewId="0"/>
  </sheetViews>
  <sheetFormatPr defaultColWidth="9" defaultRowHeight="13.5"/>
  <cols>
    <col min="1" max="1" width="9" style="148" hidden="1" customWidth="1"/>
    <col min="2" max="2" width="0.75" style="150" customWidth="1"/>
    <col min="3" max="11" width="2.125" style="150" customWidth="1"/>
    <col min="12" max="12" width="13.25" style="150" customWidth="1"/>
    <col min="13" max="13" width="21.625" style="150" bestFit="1" customWidth="1"/>
    <col min="14" max="14" width="3" style="150" customWidth="1"/>
    <col min="15" max="15" width="0.75" style="276" customWidth="1"/>
    <col min="16" max="16" width="9" style="153"/>
    <col min="17" max="17" width="0" style="153" hidden="1" customWidth="1"/>
    <col min="18" max="257" width="9" style="153"/>
    <col min="258" max="258" width="0.75" style="153" customWidth="1"/>
    <col min="259" max="267" width="2.125" style="153" customWidth="1"/>
    <col min="268" max="268" width="13.25" style="153" customWidth="1"/>
    <col min="269" max="269" width="21.625" style="153" bestFit="1" customWidth="1"/>
    <col min="270" max="270" width="3" style="153" customWidth="1"/>
    <col min="271" max="271" width="0.75" style="153" customWidth="1"/>
    <col min="272" max="513" width="9" style="153"/>
    <col min="514" max="514" width="0.75" style="153" customWidth="1"/>
    <col min="515" max="523" width="2.125" style="153" customWidth="1"/>
    <col min="524" max="524" width="13.25" style="153" customWidth="1"/>
    <col min="525" max="525" width="21.625" style="153" bestFit="1" customWidth="1"/>
    <col min="526" max="526" width="3" style="153" customWidth="1"/>
    <col min="527" max="527" width="0.75" style="153" customWidth="1"/>
    <col min="528" max="769" width="9" style="153"/>
    <col min="770" max="770" width="0.75" style="153" customWidth="1"/>
    <col min="771" max="779" width="2.125" style="153" customWidth="1"/>
    <col min="780" max="780" width="13.25" style="153" customWidth="1"/>
    <col min="781" max="781" width="21.625" style="153" bestFit="1" customWidth="1"/>
    <col min="782" max="782" width="3" style="153" customWidth="1"/>
    <col min="783" max="783" width="0.75" style="153" customWidth="1"/>
    <col min="784" max="1025" width="9" style="153"/>
    <col min="1026" max="1026" width="0.75" style="153" customWidth="1"/>
    <col min="1027" max="1035" width="2.125" style="153" customWidth="1"/>
    <col min="1036" max="1036" width="13.25" style="153" customWidth="1"/>
    <col min="1037" max="1037" width="21.625" style="153" bestFit="1" customWidth="1"/>
    <col min="1038" max="1038" width="3" style="153" customWidth="1"/>
    <col min="1039" max="1039" width="0.75" style="153" customWidth="1"/>
    <col min="1040" max="1281" width="9" style="153"/>
    <col min="1282" max="1282" width="0.75" style="153" customWidth="1"/>
    <col min="1283" max="1291" width="2.125" style="153" customWidth="1"/>
    <col min="1292" max="1292" width="13.25" style="153" customWidth="1"/>
    <col min="1293" max="1293" width="21.625" style="153" bestFit="1" customWidth="1"/>
    <col min="1294" max="1294" width="3" style="153" customWidth="1"/>
    <col min="1295" max="1295" width="0.75" style="153" customWidth="1"/>
    <col min="1296" max="1537" width="9" style="153"/>
    <col min="1538" max="1538" width="0.75" style="153" customWidth="1"/>
    <col min="1539" max="1547" width="2.125" style="153" customWidth="1"/>
    <col min="1548" max="1548" width="13.25" style="153" customWidth="1"/>
    <col min="1549" max="1549" width="21.625" style="153" bestFit="1" customWidth="1"/>
    <col min="1550" max="1550" width="3" style="153" customWidth="1"/>
    <col min="1551" max="1551" width="0.75" style="153" customWidth="1"/>
    <col min="1552" max="1793" width="9" style="153"/>
    <col min="1794" max="1794" width="0.75" style="153" customWidth="1"/>
    <col min="1795" max="1803" width="2.125" style="153" customWidth="1"/>
    <col min="1804" max="1804" width="13.25" style="153" customWidth="1"/>
    <col min="1805" max="1805" width="21.625" style="153" bestFit="1" customWidth="1"/>
    <col min="1806" max="1806" width="3" style="153" customWidth="1"/>
    <col min="1807" max="1807" width="0.75" style="153" customWidth="1"/>
    <col min="1808" max="2049" width="9" style="153"/>
    <col min="2050" max="2050" width="0.75" style="153" customWidth="1"/>
    <col min="2051" max="2059" width="2.125" style="153" customWidth="1"/>
    <col min="2060" max="2060" width="13.25" style="153" customWidth="1"/>
    <col min="2061" max="2061" width="21.625" style="153" bestFit="1" customWidth="1"/>
    <col min="2062" max="2062" width="3" style="153" customWidth="1"/>
    <col min="2063" max="2063" width="0.75" style="153" customWidth="1"/>
    <col min="2064" max="2305" width="9" style="153"/>
    <col min="2306" max="2306" width="0.75" style="153" customWidth="1"/>
    <col min="2307" max="2315" width="2.125" style="153" customWidth="1"/>
    <col min="2316" max="2316" width="13.25" style="153" customWidth="1"/>
    <col min="2317" max="2317" width="21.625" style="153" bestFit="1" customWidth="1"/>
    <col min="2318" max="2318" width="3" style="153" customWidth="1"/>
    <col min="2319" max="2319" width="0.75" style="153" customWidth="1"/>
    <col min="2320" max="2561" width="9" style="153"/>
    <col min="2562" max="2562" width="0.75" style="153" customWidth="1"/>
    <col min="2563" max="2571" width="2.125" style="153" customWidth="1"/>
    <col min="2572" max="2572" width="13.25" style="153" customWidth="1"/>
    <col min="2573" max="2573" width="21.625" style="153" bestFit="1" customWidth="1"/>
    <col min="2574" max="2574" width="3" style="153" customWidth="1"/>
    <col min="2575" max="2575" width="0.75" style="153" customWidth="1"/>
    <col min="2576" max="2817" width="9" style="153"/>
    <col min="2818" max="2818" width="0.75" style="153" customWidth="1"/>
    <col min="2819" max="2827" width="2.125" style="153" customWidth="1"/>
    <col min="2828" max="2828" width="13.25" style="153" customWidth="1"/>
    <col min="2829" max="2829" width="21.625" style="153" bestFit="1" customWidth="1"/>
    <col min="2830" max="2830" width="3" style="153" customWidth="1"/>
    <col min="2831" max="2831" width="0.75" style="153" customWidth="1"/>
    <col min="2832" max="3073" width="9" style="153"/>
    <col min="3074" max="3074" width="0.75" style="153" customWidth="1"/>
    <col min="3075" max="3083" width="2.125" style="153" customWidth="1"/>
    <col min="3084" max="3084" width="13.25" style="153" customWidth="1"/>
    <col min="3085" max="3085" width="21.625" style="153" bestFit="1" customWidth="1"/>
    <col min="3086" max="3086" width="3" style="153" customWidth="1"/>
    <col min="3087" max="3087" width="0.75" style="153" customWidth="1"/>
    <col min="3088" max="3329" width="9" style="153"/>
    <col min="3330" max="3330" width="0.75" style="153" customWidth="1"/>
    <col min="3331" max="3339" width="2.125" style="153" customWidth="1"/>
    <col min="3340" max="3340" width="13.25" style="153" customWidth="1"/>
    <col min="3341" max="3341" width="21.625" style="153" bestFit="1" customWidth="1"/>
    <col min="3342" max="3342" width="3" style="153" customWidth="1"/>
    <col min="3343" max="3343" width="0.75" style="153" customWidth="1"/>
    <col min="3344" max="3585" width="9" style="153"/>
    <col min="3586" max="3586" width="0.75" style="153" customWidth="1"/>
    <col min="3587" max="3595" width="2.125" style="153" customWidth="1"/>
    <col min="3596" max="3596" width="13.25" style="153" customWidth="1"/>
    <col min="3597" max="3597" width="21.625" style="153" bestFit="1" customWidth="1"/>
    <col min="3598" max="3598" width="3" style="153" customWidth="1"/>
    <col min="3599" max="3599" width="0.75" style="153" customWidth="1"/>
    <col min="3600" max="3841" width="9" style="153"/>
    <col min="3842" max="3842" width="0.75" style="153" customWidth="1"/>
    <col min="3843" max="3851" width="2.125" style="153" customWidth="1"/>
    <col min="3852" max="3852" width="13.25" style="153" customWidth="1"/>
    <col min="3853" max="3853" width="21.625" style="153" bestFit="1" customWidth="1"/>
    <col min="3854" max="3854" width="3" style="153" customWidth="1"/>
    <col min="3855" max="3855" width="0.75" style="153" customWidth="1"/>
    <col min="3856" max="4097" width="9" style="153"/>
    <col min="4098" max="4098" width="0.75" style="153" customWidth="1"/>
    <col min="4099" max="4107" width="2.125" style="153" customWidth="1"/>
    <col min="4108" max="4108" width="13.25" style="153" customWidth="1"/>
    <col min="4109" max="4109" width="21.625" style="153" bestFit="1" customWidth="1"/>
    <col min="4110" max="4110" width="3" style="153" customWidth="1"/>
    <col min="4111" max="4111" width="0.75" style="153" customWidth="1"/>
    <col min="4112" max="4353" width="9" style="153"/>
    <col min="4354" max="4354" width="0.75" style="153" customWidth="1"/>
    <col min="4355" max="4363" width="2.125" style="153" customWidth="1"/>
    <col min="4364" max="4364" width="13.25" style="153" customWidth="1"/>
    <col min="4365" max="4365" width="21.625" style="153" bestFit="1" customWidth="1"/>
    <col min="4366" max="4366" width="3" style="153" customWidth="1"/>
    <col min="4367" max="4367" width="0.75" style="153" customWidth="1"/>
    <col min="4368" max="4609" width="9" style="153"/>
    <col min="4610" max="4610" width="0.75" style="153" customWidth="1"/>
    <col min="4611" max="4619" width="2.125" style="153" customWidth="1"/>
    <col min="4620" max="4620" width="13.25" style="153" customWidth="1"/>
    <col min="4621" max="4621" width="21.625" style="153" bestFit="1" customWidth="1"/>
    <col min="4622" max="4622" width="3" style="153" customWidth="1"/>
    <col min="4623" max="4623" width="0.75" style="153" customWidth="1"/>
    <col min="4624" max="4865" width="9" style="153"/>
    <col min="4866" max="4866" width="0.75" style="153" customWidth="1"/>
    <col min="4867" max="4875" width="2.125" style="153" customWidth="1"/>
    <col min="4876" max="4876" width="13.25" style="153" customWidth="1"/>
    <col min="4877" max="4877" width="21.625" style="153" bestFit="1" customWidth="1"/>
    <col min="4878" max="4878" width="3" style="153" customWidth="1"/>
    <col min="4879" max="4879" width="0.75" style="153" customWidth="1"/>
    <col min="4880" max="5121" width="9" style="153"/>
    <col min="5122" max="5122" width="0.75" style="153" customWidth="1"/>
    <col min="5123" max="5131" width="2.125" style="153" customWidth="1"/>
    <col min="5132" max="5132" width="13.25" style="153" customWidth="1"/>
    <col min="5133" max="5133" width="21.625" style="153" bestFit="1" customWidth="1"/>
    <col min="5134" max="5134" width="3" style="153" customWidth="1"/>
    <col min="5135" max="5135" width="0.75" style="153" customWidth="1"/>
    <col min="5136" max="5377" width="9" style="153"/>
    <col min="5378" max="5378" width="0.75" style="153" customWidth="1"/>
    <col min="5379" max="5387" width="2.125" style="153" customWidth="1"/>
    <col min="5388" max="5388" width="13.25" style="153" customWidth="1"/>
    <col min="5389" max="5389" width="21.625" style="153" bestFit="1" customWidth="1"/>
    <col min="5390" max="5390" width="3" style="153" customWidth="1"/>
    <col min="5391" max="5391" width="0.75" style="153" customWidth="1"/>
    <col min="5392" max="5633" width="9" style="153"/>
    <col min="5634" max="5634" width="0.75" style="153" customWidth="1"/>
    <col min="5635" max="5643" width="2.125" style="153" customWidth="1"/>
    <col min="5644" max="5644" width="13.25" style="153" customWidth="1"/>
    <col min="5645" max="5645" width="21.625" style="153" bestFit="1" customWidth="1"/>
    <col min="5646" max="5646" width="3" style="153" customWidth="1"/>
    <col min="5647" max="5647" width="0.75" style="153" customWidth="1"/>
    <col min="5648" max="5889" width="9" style="153"/>
    <col min="5890" max="5890" width="0.75" style="153" customWidth="1"/>
    <col min="5891" max="5899" width="2.125" style="153" customWidth="1"/>
    <col min="5900" max="5900" width="13.25" style="153" customWidth="1"/>
    <col min="5901" max="5901" width="21.625" style="153" bestFit="1" customWidth="1"/>
    <col min="5902" max="5902" width="3" style="153" customWidth="1"/>
    <col min="5903" max="5903" width="0.75" style="153" customWidth="1"/>
    <col min="5904" max="6145" width="9" style="153"/>
    <col min="6146" max="6146" width="0.75" style="153" customWidth="1"/>
    <col min="6147" max="6155" width="2.125" style="153" customWidth="1"/>
    <col min="6156" max="6156" width="13.25" style="153" customWidth="1"/>
    <col min="6157" max="6157" width="21.625" style="153" bestFit="1" customWidth="1"/>
    <col min="6158" max="6158" width="3" style="153" customWidth="1"/>
    <col min="6159" max="6159" width="0.75" style="153" customWidth="1"/>
    <col min="6160" max="6401" width="9" style="153"/>
    <col min="6402" max="6402" width="0.75" style="153" customWidth="1"/>
    <col min="6403" max="6411" width="2.125" style="153" customWidth="1"/>
    <col min="6412" max="6412" width="13.25" style="153" customWidth="1"/>
    <col min="6413" max="6413" width="21.625" style="153" bestFit="1" customWidth="1"/>
    <col min="6414" max="6414" width="3" style="153" customWidth="1"/>
    <col min="6415" max="6415" width="0.75" style="153" customWidth="1"/>
    <col min="6416" max="6657" width="9" style="153"/>
    <col min="6658" max="6658" width="0.75" style="153" customWidth="1"/>
    <col min="6659" max="6667" width="2.125" style="153" customWidth="1"/>
    <col min="6668" max="6668" width="13.25" style="153" customWidth="1"/>
    <col min="6669" max="6669" width="21.625" style="153" bestFit="1" customWidth="1"/>
    <col min="6670" max="6670" width="3" style="153" customWidth="1"/>
    <col min="6671" max="6671" width="0.75" style="153" customWidth="1"/>
    <col min="6672" max="6913" width="9" style="153"/>
    <col min="6914" max="6914" width="0.75" style="153" customWidth="1"/>
    <col min="6915" max="6923" width="2.125" style="153" customWidth="1"/>
    <col min="6924" max="6924" width="13.25" style="153" customWidth="1"/>
    <col min="6925" max="6925" width="21.625" style="153" bestFit="1" customWidth="1"/>
    <col min="6926" max="6926" width="3" style="153" customWidth="1"/>
    <col min="6927" max="6927" width="0.75" style="153" customWidth="1"/>
    <col min="6928" max="7169" width="9" style="153"/>
    <col min="7170" max="7170" width="0.75" style="153" customWidth="1"/>
    <col min="7171" max="7179" width="2.125" style="153" customWidth="1"/>
    <col min="7180" max="7180" width="13.25" style="153" customWidth="1"/>
    <col min="7181" max="7181" width="21.625" style="153" bestFit="1" customWidth="1"/>
    <col min="7182" max="7182" width="3" style="153" customWidth="1"/>
    <col min="7183" max="7183" width="0.75" style="153" customWidth="1"/>
    <col min="7184" max="7425" width="9" style="153"/>
    <col min="7426" max="7426" width="0.75" style="153" customWidth="1"/>
    <col min="7427" max="7435" width="2.125" style="153" customWidth="1"/>
    <col min="7436" max="7436" width="13.25" style="153" customWidth="1"/>
    <col min="7437" max="7437" width="21.625" style="153" bestFit="1" customWidth="1"/>
    <col min="7438" max="7438" width="3" style="153" customWidth="1"/>
    <col min="7439" max="7439" width="0.75" style="153" customWidth="1"/>
    <col min="7440" max="7681" width="9" style="153"/>
    <col min="7682" max="7682" width="0.75" style="153" customWidth="1"/>
    <col min="7683" max="7691" width="2.125" style="153" customWidth="1"/>
    <col min="7692" max="7692" width="13.25" style="153" customWidth="1"/>
    <col min="7693" max="7693" width="21.625" style="153" bestFit="1" customWidth="1"/>
    <col min="7694" max="7694" width="3" style="153" customWidth="1"/>
    <col min="7695" max="7695" width="0.75" style="153" customWidth="1"/>
    <col min="7696" max="7937" width="9" style="153"/>
    <col min="7938" max="7938" width="0.75" style="153" customWidth="1"/>
    <col min="7939" max="7947" width="2.125" style="153" customWidth="1"/>
    <col min="7948" max="7948" width="13.25" style="153" customWidth="1"/>
    <col min="7949" max="7949" width="21.625" style="153" bestFit="1" customWidth="1"/>
    <col min="7950" max="7950" width="3" style="153" customWidth="1"/>
    <col min="7951" max="7951" width="0.75" style="153" customWidth="1"/>
    <col min="7952" max="8193" width="9" style="153"/>
    <col min="8194" max="8194" width="0.75" style="153" customWidth="1"/>
    <col min="8195" max="8203" width="2.125" style="153" customWidth="1"/>
    <col min="8204" max="8204" width="13.25" style="153" customWidth="1"/>
    <col min="8205" max="8205" width="21.625" style="153" bestFit="1" customWidth="1"/>
    <col min="8206" max="8206" width="3" style="153" customWidth="1"/>
    <col min="8207" max="8207" width="0.75" style="153" customWidth="1"/>
    <col min="8208" max="8449" width="9" style="153"/>
    <col min="8450" max="8450" width="0.75" style="153" customWidth="1"/>
    <col min="8451" max="8459" width="2.125" style="153" customWidth="1"/>
    <col min="8460" max="8460" width="13.25" style="153" customWidth="1"/>
    <col min="8461" max="8461" width="21.625" style="153" bestFit="1" customWidth="1"/>
    <col min="8462" max="8462" width="3" style="153" customWidth="1"/>
    <col min="8463" max="8463" width="0.75" style="153" customWidth="1"/>
    <col min="8464" max="8705" width="9" style="153"/>
    <col min="8706" max="8706" width="0.75" style="153" customWidth="1"/>
    <col min="8707" max="8715" width="2.125" style="153" customWidth="1"/>
    <col min="8716" max="8716" width="13.25" style="153" customWidth="1"/>
    <col min="8717" max="8717" width="21.625" style="153" bestFit="1" customWidth="1"/>
    <col min="8718" max="8718" width="3" style="153" customWidth="1"/>
    <col min="8719" max="8719" width="0.75" style="153" customWidth="1"/>
    <col min="8720" max="8961" width="9" style="153"/>
    <col min="8962" max="8962" width="0.75" style="153" customWidth="1"/>
    <col min="8963" max="8971" width="2.125" style="153" customWidth="1"/>
    <col min="8972" max="8972" width="13.25" style="153" customWidth="1"/>
    <col min="8973" max="8973" width="21.625" style="153" bestFit="1" customWidth="1"/>
    <col min="8974" max="8974" width="3" style="153" customWidth="1"/>
    <col min="8975" max="8975" width="0.75" style="153" customWidth="1"/>
    <col min="8976" max="9217" width="9" style="153"/>
    <col min="9218" max="9218" width="0.75" style="153" customWidth="1"/>
    <col min="9219" max="9227" width="2.125" style="153" customWidth="1"/>
    <col min="9228" max="9228" width="13.25" style="153" customWidth="1"/>
    <col min="9229" max="9229" width="21.625" style="153" bestFit="1" customWidth="1"/>
    <col min="9230" max="9230" width="3" style="153" customWidth="1"/>
    <col min="9231" max="9231" width="0.75" style="153" customWidth="1"/>
    <col min="9232" max="9473" width="9" style="153"/>
    <col min="9474" max="9474" width="0.75" style="153" customWidth="1"/>
    <col min="9475" max="9483" width="2.125" style="153" customWidth="1"/>
    <col min="9484" max="9484" width="13.25" style="153" customWidth="1"/>
    <col min="9485" max="9485" width="21.625" style="153" bestFit="1" customWidth="1"/>
    <col min="9486" max="9486" width="3" style="153" customWidth="1"/>
    <col min="9487" max="9487" width="0.75" style="153" customWidth="1"/>
    <col min="9488" max="9729" width="9" style="153"/>
    <col min="9730" max="9730" width="0.75" style="153" customWidth="1"/>
    <col min="9731" max="9739" width="2.125" style="153" customWidth="1"/>
    <col min="9740" max="9740" width="13.25" style="153" customWidth="1"/>
    <col min="9741" max="9741" width="21.625" style="153" bestFit="1" customWidth="1"/>
    <col min="9742" max="9742" width="3" style="153" customWidth="1"/>
    <col min="9743" max="9743" width="0.75" style="153" customWidth="1"/>
    <col min="9744" max="9985" width="9" style="153"/>
    <col min="9986" max="9986" width="0.75" style="153" customWidth="1"/>
    <col min="9987" max="9995" width="2.125" style="153" customWidth="1"/>
    <col min="9996" max="9996" width="13.25" style="153" customWidth="1"/>
    <col min="9997" max="9997" width="21.625" style="153" bestFit="1" customWidth="1"/>
    <col min="9998" max="9998" width="3" style="153" customWidth="1"/>
    <col min="9999" max="9999" width="0.75" style="153" customWidth="1"/>
    <col min="10000" max="10241" width="9" style="153"/>
    <col min="10242" max="10242" width="0.75" style="153" customWidth="1"/>
    <col min="10243" max="10251" width="2.125" style="153" customWidth="1"/>
    <col min="10252" max="10252" width="13.25" style="153" customWidth="1"/>
    <col min="10253" max="10253" width="21.625" style="153" bestFit="1" customWidth="1"/>
    <col min="10254" max="10254" width="3" style="153" customWidth="1"/>
    <col min="10255" max="10255" width="0.75" style="153" customWidth="1"/>
    <col min="10256" max="10497" width="9" style="153"/>
    <col min="10498" max="10498" width="0.75" style="153" customWidth="1"/>
    <col min="10499" max="10507" width="2.125" style="153" customWidth="1"/>
    <col min="10508" max="10508" width="13.25" style="153" customWidth="1"/>
    <col min="10509" max="10509" width="21.625" style="153" bestFit="1" customWidth="1"/>
    <col min="10510" max="10510" width="3" style="153" customWidth="1"/>
    <col min="10511" max="10511" width="0.75" style="153" customWidth="1"/>
    <col min="10512" max="10753" width="9" style="153"/>
    <col min="10754" max="10754" width="0.75" style="153" customWidth="1"/>
    <col min="10755" max="10763" width="2.125" style="153" customWidth="1"/>
    <col min="10764" max="10764" width="13.25" style="153" customWidth="1"/>
    <col min="10765" max="10765" width="21.625" style="153" bestFit="1" customWidth="1"/>
    <col min="10766" max="10766" width="3" style="153" customWidth="1"/>
    <col min="10767" max="10767" width="0.75" style="153" customWidth="1"/>
    <col min="10768" max="11009" width="9" style="153"/>
    <col min="11010" max="11010" width="0.75" style="153" customWidth="1"/>
    <col min="11011" max="11019" width="2.125" style="153" customWidth="1"/>
    <col min="11020" max="11020" width="13.25" style="153" customWidth="1"/>
    <col min="11021" max="11021" width="21.625" style="153" bestFit="1" customWidth="1"/>
    <col min="11022" max="11022" width="3" style="153" customWidth="1"/>
    <col min="11023" max="11023" width="0.75" style="153" customWidth="1"/>
    <col min="11024" max="11265" width="9" style="153"/>
    <col min="11266" max="11266" width="0.75" style="153" customWidth="1"/>
    <col min="11267" max="11275" width="2.125" style="153" customWidth="1"/>
    <col min="11276" max="11276" width="13.25" style="153" customWidth="1"/>
    <col min="11277" max="11277" width="21.625" style="153" bestFit="1" customWidth="1"/>
    <col min="11278" max="11278" width="3" style="153" customWidth="1"/>
    <col min="11279" max="11279" width="0.75" style="153" customWidth="1"/>
    <col min="11280" max="11521" width="9" style="153"/>
    <col min="11522" max="11522" width="0.75" style="153" customWidth="1"/>
    <col min="11523" max="11531" width="2.125" style="153" customWidth="1"/>
    <col min="11532" max="11532" width="13.25" style="153" customWidth="1"/>
    <col min="11533" max="11533" width="21.625" style="153" bestFit="1" customWidth="1"/>
    <col min="11534" max="11534" width="3" style="153" customWidth="1"/>
    <col min="11535" max="11535" width="0.75" style="153" customWidth="1"/>
    <col min="11536" max="11777" width="9" style="153"/>
    <col min="11778" max="11778" width="0.75" style="153" customWidth="1"/>
    <col min="11779" max="11787" width="2.125" style="153" customWidth="1"/>
    <col min="11788" max="11788" width="13.25" style="153" customWidth="1"/>
    <col min="11789" max="11789" width="21.625" style="153" bestFit="1" customWidth="1"/>
    <col min="11790" max="11790" width="3" style="153" customWidth="1"/>
    <col min="11791" max="11791" width="0.75" style="153" customWidth="1"/>
    <col min="11792" max="12033" width="9" style="153"/>
    <col min="12034" max="12034" width="0.75" style="153" customWidth="1"/>
    <col min="12035" max="12043" width="2.125" style="153" customWidth="1"/>
    <col min="12044" max="12044" width="13.25" style="153" customWidth="1"/>
    <col min="12045" max="12045" width="21.625" style="153" bestFit="1" customWidth="1"/>
    <col min="12046" max="12046" width="3" style="153" customWidth="1"/>
    <col min="12047" max="12047" width="0.75" style="153" customWidth="1"/>
    <col min="12048" max="12289" width="9" style="153"/>
    <col min="12290" max="12290" width="0.75" style="153" customWidth="1"/>
    <col min="12291" max="12299" width="2.125" style="153" customWidth="1"/>
    <col min="12300" max="12300" width="13.25" style="153" customWidth="1"/>
    <col min="12301" max="12301" width="21.625" style="153" bestFit="1" customWidth="1"/>
    <col min="12302" max="12302" width="3" style="153" customWidth="1"/>
    <col min="12303" max="12303" width="0.75" style="153" customWidth="1"/>
    <col min="12304" max="12545" width="9" style="153"/>
    <col min="12546" max="12546" width="0.75" style="153" customWidth="1"/>
    <col min="12547" max="12555" width="2.125" style="153" customWidth="1"/>
    <col min="12556" max="12556" width="13.25" style="153" customWidth="1"/>
    <col min="12557" max="12557" width="21.625" style="153" bestFit="1" customWidth="1"/>
    <col min="12558" max="12558" width="3" style="153" customWidth="1"/>
    <col min="12559" max="12559" width="0.75" style="153" customWidth="1"/>
    <col min="12560" max="12801" width="9" style="153"/>
    <col min="12802" max="12802" width="0.75" style="153" customWidth="1"/>
    <col min="12803" max="12811" width="2.125" style="153" customWidth="1"/>
    <col min="12812" max="12812" width="13.25" style="153" customWidth="1"/>
    <col min="12813" max="12813" width="21.625" style="153" bestFit="1" customWidth="1"/>
    <col min="12814" max="12814" width="3" style="153" customWidth="1"/>
    <col min="12815" max="12815" width="0.75" style="153" customWidth="1"/>
    <col min="12816" max="13057" width="9" style="153"/>
    <col min="13058" max="13058" width="0.75" style="153" customWidth="1"/>
    <col min="13059" max="13067" width="2.125" style="153" customWidth="1"/>
    <col min="13068" max="13068" width="13.25" style="153" customWidth="1"/>
    <col min="13069" max="13069" width="21.625" style="153" bestFit="1" customWidth="1"/>
    <col min="13070" max="13070" width="3" style="153" customWidth="1"/>
    <col min="13071" max="13071" width="0.75" style="153" customWidth="1"/>
    <col min="13072" max="13313" width="9" style="153"/>
    <col min="13314" max="13314" width="0.75" style="153" customWidth="1"/>
    <col min="13315" max="13323" width="2.125" style="153" customWidth="1"/>
    <col min="13324" max="13324" width="13.25" style="153" customWidth="1"/>
    <col min="13325" max="13325" width="21.625" style="153" bestFit="1" customWidth="1"/>
    <col min="13326" max="13326" width="3" style="153" customWidth="1"/>
    <col min="13327" max="13327" width="0.75" style="153" customWidth="1"/>
    <col min="13328" max="13569" width="9" style="153"/>
    <col min="13570" max="13570" width="0.75" style="153" customWidth="1"/>
    <col min="13571" max="13579" width="2.125" style="153" customWidth="1"/>
    <col min="13580" max="13580" width="13.25" style="153" customWidth="1"/>
    <col min="13581" max="13581" width="21.625" style="153" bestFit="1" customWidth="1"/>
    <col min="13582" max="13582" width="3" style="153" customWidth="1"/>
    <col min="13583" max="13583" width="0.75" style="153" customWidth="1"/>
    <col min="13584" max="13825" width="9" style="153"/>
    <col min="13826" max="13826" width="0.75" style="153" customWidth="1"/>
    <col min="13827" max="13835" width="2.125" style="153" customWidth="1"/>
    <col min="13836" max="13836" width="13.25" style="153" customWidth="1"/>
    <col min="13837" max="13837" width="21.625" style="153" bestFit="1" customWidth="1"/>
    <col min="13838" max="13838" width="3" style="153" customWidth="1"/>
    <col min="13839" max="13839" width="0.75" style="153" customWidth="1"/>
    <col min="13840" max="14081" width="9" style="153"/>
    <col min="14082" max="14082" width="0.75" style="153" customWidth="1"/>
    <col min="14083" max="14091" width="2.125" style="153" customWidth="1"/>
    <col min="14092" max="14092" width="13.25" style="153" customWidth="1"/>
    <col min="14093" max="14093" width="21.625" style="153" bestFit="1" customWidth="1"/>
    <col min="14094" max="14094" width="3" style="153" customWidth="1"/>
    <col min="14095" max="14095" width="0.75" style="153" customWidth="1"/>
    <col min="14096" max="14337" width="9" style="153"/>
    <col min="14338" max="14338" width="0.75" style="153" customWidth="1"/>
    <col min="14339" max="14347" width="2.125" style="153" customWidth="1"/>
    <col min="14348" max="14348" width="13.25" style="153" customWidth="1"/>
    <col min="14349" max="14349" width="21.625" style="153" bestFit="1" customWidth="1"/>
    <col min="14350" max="14350" width="3" style="153" customWidth="1"/>
    <col min="14351" max="14351" width="0.75" style="153" customWidth="1"/>
    <col min="14352" max="14593" width="9" style="153"/>
    <col min="14594" max="14594" width="0.75" style="153" customWidth="1"/>
    <col min="14595" max="14603" width="2.125" style="153" customWidth="1"/>
    <col min="14604" max="14604" width="13.25" style="153" customWidth="1"/>
    <col min="14605" max="14605" width="21.625" style="153" bestFit="1" customWidth="1"/>
    <col min="14606" max="14606" width="3" style="153" customWidth="1"/>
    <col min="14607" max="14607" width="0.75" style="153" customWidth="1"/>
    <col min="14608" max="14849" width="9" style="153"/>
    <col min="14850" max="14850" width="0.75" style="153" customWidth="1"/>
    <col min="14851" max="14859" width="2.125" style="153" customWidth="1"/>
    <col min="14860" max="14860" width="13.25" style="153" customWidth="1"/>
    <col min="14861" max="14861" width="21.625" style="153" bestFit="1" customWidth="1"/>
    <col min="14862" max="14862" width="3" style="153" customWidth="1"/>
    <col min="14863" max="14863" width="0.75" style="153" customWidth="1"/>
    <col min="14864" max="15105" width="9" style="153"/>
    <col min="15106" max="15106" width="0.75" style="153" customWidth="1"/>
    <col min="15107" max="15115" width="2.125" style="153" customWidth="1"/>
    <col min="15116" max="15116" width="13.25" style="153" customWidth="1"/>
    <col min="15117" max="15117" width="21.625" style="153" bestFit="1" customWidth="1"/>
    <col min="15118" max="15118" width="3" style="153" customWidth="1"/>
    <col min="15119" max="15119" width="0.75" style="153" customWidth="1"/>
    <col min="15120" max="15361" width="9" style="153"/>
    <col min="15362" max="15362" width="0.75" style="153" customWidth="1"/>
    <col min="15363" max="15371" width="2.125" style="153" customWidth="1"/>
    <col min="15372" max="15372" width="13.25" style="153" customWidth="1"/>
    <col min="15373" max="15373" width="21.625" style="153" bestFit="1" customWidth="1"/>
    <col min="15374" max="15374" width="3" style="153" customWidth="1"/>
    <col min="15375" max="15375" width="0.75" style="153" customWidth="1"/>
    <col min="15376" max="15617" width="9" style="153"/>
    <col min="15618" max="15618" width="0.75" style="153" customWidth="1"/>
    <col min="15619" max="15627" width="2.125" style="153" customWidth="1"/>
    <col min="15628" max="15628" width="13.25" style="153" customWidth="1"/>
    <col min="15629" max="15629" width="21.625" style="153" bestFit="1" customWidth="1"/>
    <col min="15630" max="15630" width="3" style="153" customWidth="1"/>
    <col min="15631" max="15631" width="0.75" style="153" customWidth="1"/>
    <col min="15632" max="15873" width="9" style="153"/>
    <col min="15874" max="15874" width="0.75" style="153" customWidth="1"/>
    <col min="15875" max="15883" width="2.125" style="153" customWidth="1"/>
    <col min="15884" max="15884" width="13.25" style="153" customWidth="1"/>
    <col min="15885" max="15885" width="21.625" style="153" bestFit="1" customWidth="1"/>
    <col min="15886" max="15886" width="3" style="153" customWidth="1"/>
    <col min="15887" max="15887" width="0.75" style="153" customWidth="1"/>
    <col min="15888" max="16129" width="9" style="153"/>
    <col min="16130" max="16130" width="0.75" style="153" customWidth="1"/>
    <col min="16131" max="16139" width="2.125" style="153" customWidth="1"/>
    <col min="16140" max="16140" width="13.25" style="153" customWidth="1"/>
    <col min="16141" max="16141" width="21.625" style="153" bestFit="1" customWidth="1"/>
    <col min="16142" max="16142" width="3" style="153" customWidth="1"/>
    <col min="16143" max="16143" width="0.75" style="153" customWidth="1"/>
    <col min="16144" max="16384" width="9" style="153"/>
  </cols>
  <sheetData>
    <row r="1" spans="1:17">
      <c r="C1" s="150" t="s">
        <v>205</v>
      </c>
    </row>
    <row r="2" spans="1:17">
      <c r="C2" s="150" t="s">
        <v>615</v>
      </c>
    </row>
    <row r="3" spans="1:17">
      <c r="C3" s="150" t="s">
        <v>206</v>
      </c>
    </row>
    <row r="4" spans="1:17">
      <c r="C4" s="150" t="s">
        <v>207</v>
      </c>
    </row>
    <row r="5" spans="1:17">
      <c r="C5" s="150" t="s">
        <v>208</v>
      </c>
    </row>
    <row r="6" spans="1:17">
      <c r="C6" s="150" t="s">
        <v>209</v>
      </c>
    </row>
    <row r="7" spans="1:17">
      <c r="C7" s="150" t="s">
        <v>550</v>
      </c>
    </row>
    <row r="8" spans="1:17" s="276" customFormat="1">
      <c r="A8" s="148"/>
      <c r="B8" s="307"/>
      <c r="C8" s="307"/>
      <c r="D8" s="275"/>
      <c r="E8" s="275"/>
      <c r="F8" s="275"/>
      <c r="G8" s="275"/>
      <c r="H8" s="275"/>
      <c r="I8" s="150"/>
      <c r="J8" s="150"/>
      <c r="K8" s="150"/>
      <c r="L8" s="150"/>
      <c r="M8" s="150"/>
      <c r="N8" s="150"/>
    </row>
    <row r="9" spans="1:17" s="276" customFormat="1" ht="24">
      <c r="A9" s="148"/>
      <c r="B9" s="308"/>
      <c r="C9" s="519" t="s">
        <v>453</v>
      </c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</row>
    <row r="10" spans="1:17" s="276" customFormat="1" ht="14.25">
      <c r="A10" s="309"/>
      <c r="B10" s="310"/>
      <c r="C10" s="520" t="s">
        <v>617</v>
      </c>
      <c r="D10" s="520"/>
      <c r="E10" s="520"/>
      <c r="F10" s="520"/>
      <c r="G10" s="520"/>
      <c r="H10" s="520"/>
      <c r="I10" s="520"/>
      <c r="J10" s="520"/>
      <c r="K10" s="520"/>
      <c r="L10" s="520"/>
      <c r="M10" s="520"/>
      <c r="N10" s="520"/>
    </row>
    <row r="11" spans="1:17" s="276" customFormat="1" ht="14.25">
      <c r="A11" s="309"/>
      <c r="B11" s="310"/>
      <c r="C11" s="520" t="s">
        <v>618</v>
      </c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</row>
    <row r="12" spans="1:17" s="276" customFormat="1" ht="14.25" thickBot="1">
      <c r="A12" s="309"/>
      <c r="B12" s="310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2" t="s">
        <v>551</v>
      </c>
    </row>
    <row r="13" spans="1:17" s="276" customFormat="1">
      <c r="A13" s="309"/>
      <c r="B13" s="310"/>
      <c r="C13" s="521" t="s">
        <v>213</v>
      </c>
      <c r="D13" s="522"/>
      <c r="E13" s="522"/>
      <c r="F13" s="522"/>
      <c r="G13" s="522"/>
      <c r="H13" s="522"/>
      <c r="I13" s="522"/>
      <c r="J13" s="523"/>
      <c r="K13" s="523"/>
      <c r="L13" s="524"/>
      <c r="M13" s="528" t="s">
        <v>214</v>
      </c>
      <c r="N13" s="529"/>
    </row>
    <row r="14" spans="1:17" s="276" customFormat="1" ht="14.25" thickBot="1">
      <c r="A14" s="309" t="s">
        <v>211</v>
      </c>
      <c r="B14" s="310"/>
      <c r="C14" s="525"/>
      <c r="D14" s="526"/>
      <c r="E14" s="526"/>
      <c r="F14" s="526"/>
      <c r="G14" s="526"/>
      <c r="H14" s="526"/>
      <c r="I14" s="526"/>
      <c r="J14" s="526"/>
      <c r="K14" s="526"/>
      <c r="L14" s="527"/>
      <c r="M14" s="530"/>
      <c r="N14" s="531"/>
    </row>
    <row r="15" spans="1:17" s="276" customFormat="1">
      <c r="A15" s="313"/>
      <c r="B15" s="314"/>
      <c r="C15" s="315" t="s">
        <v>454</v>
      </c>
      <c r="D15" s="316"/>
      <c r="E15" s="316"/>
      <c r="F15" s="317"/>
      <c r="G15" s="317"/>
      <c r="H15" s="387"/>
      <c r="I15" s="317"/>
      <c r="J15" s="387"/>
      <c r="K15" s="387"/>
      <c r="L15" s="388"/>
      <c r="M15" s="318"/>
      <c r="N15" s="319"/>
      <c r="Q15" s="320"/>
    </row>
    <row r="16" spans="1:17" s="276" customFormat="1">
      <c r="A16" s="148" t="s">
        <v>455</v>
      </c>
      <c r="B16" s="150"/>
      <c r="C16" s="321"/>
      <c r="D16" s="322" t="s">
        <v>456</v>
      </c>
      <c r="E16" s="322"/>
      <c r="F16" s="323"/>
      <c r="G16" s="323"/>
      <c r="H16" s="311"/>
      <c r="I16" s="323"/>
      <c r="J16" s="311"/>
      <c r="K16" s="311"/>
      <c r="L16" s="324"/>
      <c r="M16" s="325">
        <v>87193611</v>
      </c>
      <c r="N16" s="326"/>
      <c r="Q16" s="320">
        <f>IF(AND(Q17="-",Q22="-"),"-",SUM(Q17,Q22))</f>
        <v>87193611299</v>
      </c>
    </row>
    <row r="17" spans="1:17" s="276" customFormat="1">
      <c r="A17" s="148" t="s">
        <v>457</v>
      </c>
      <c r="B17" s="150"/>
      <c r="C17" s="321"/>
      <c r="D17" s="322"/>
      <c r="E17" s="322" t="s">
        <v>458</v>
      </c>
      <c r="F17" s="323"/>
      <c r="G17" s="323"/>
      <c r="H17" s="323"/>
      <c r="I17" s="323"/>
      <c r="J17" s="311"/>
      <c r="K17" s="311"/>
      <c r="L17" s="324"/>
      <c r="M17" s="325">
        <v>39000549</v>
      </c>
      <c r="N17" s="326"/>
      <c r="Q17" s="320">
        <f>IF(COUNTIF(Q18:Q21,"-")=COUNTA(Q18:Q21),"-",SUM(Q18:Q21))</f>
        <v>39000549043</v>
      </c>
    </row>
    <row r="18" spans="1:17" s="276" customFormat="1">
      <c r="A18" s="148" t="s">
        <v>459</v>
      </c>
      <c r="B18" s="150"/>
      <c r="C18" s="321"/>
      <c r="D18" s="322"/>
      <c r="E18" s="322"/>
      <c r="F18" s="323" t="s">
        <v>460</v>
      </c>
      <c r="G18" s="323"/>
      <c r="H18" s="323"/>
      <c r="I18" s="323"/>
      <c r="J18" s="311"/>
      <c r="K18" s="311"/>
      <c r="L18" s="324"/>
      <c r="M18" s="325">
        <v>15784545</v>
      </c>
      <c r="N18" s="326"/>
      <c r="Q18" s="320">
        <v>15784545182</v>
      </c>
    </row>
    <row r="19" spans="1:17" s="276" customFormat="1">
      <c r="A19" s="148" t="s">
        <v>461</v>
      </c>
      <c r="B19" s="150"/>
      <c r="C19" s="321"/>
      <c r="D19" s="322"/>
      <c r="E19" s="322"/>
      <c r="F19" s="323" t="s">
        <v>462</v>
      </c>
      <c r="G19" s="323"/>
      <c r="H19" s="323"/>
      <c r="I19" s="323"/>
      <c r="J19" s="311"/>
      <c r="K19" s="311"/>
      <c r="L19" s="324"/>
      <c r="M19" s="325">
        <v>22280383</v>
      </c>
      <c r="N19" s="326"/>
      <c r="Q19" s="320">
        <v>22280383010</v>
      </c>
    </row>
    <row r="20" spans="1:17" s="276" customFormat="1">
      <c r="A20" s="148" t="s">
        <v>463</v>
      </c>
      <c r="B20" s="150"/>
      <c r="C20" s="327"/>
      <c r="D20" s="311"/>
      <c r="E20" s="311"/>
      <c r="F20" s="311" t="s">
        <v>464</v>
      </c>
      <c r="G20" s="311"/>
      <c r="H20" s="311"/>
      <c r="I20" s="311"/>
      <c r="J20" s="311"/>
      <c r="K20" s="311"/>
      <c r="L20" s="324"/>
      <c r="M20" s="325">
        <v>320658</v>
      </c>
      <c r="N20" s="326"/>
      <c r="Q20" s="320">
        <v>320657609</v>
      </c>
    </row>
    <row r="21" spans="1:17" s="276" customFormat="1">
      <c r="A21" s="148" t="s">
        <v>465</v>
      </c>
      <c r="B21" s="150"/>
      <c r="C21" s="328"/>
      <c r="D21" s="329"/>
      <c r="E21" s="311"/>
      <c r="F21" s="329" t="s">
        <v>466</v>
      </c>
      <c r="G21" s="329"/>
      <c r="H21" s="329"/>
      <c r="I21" s="329"/>
      <c r="J21" s="311"/>
      <c r="K21" s="311"/>
      <c r="L21" s="324"/>
      <c r="M21" s="325">
        <v>614963</v>
      </c>
      <c r="N21" s="326"/>
      <c r="Q21" s="320">
        <v>614963242</v>
      </c>
    </row>
    <row r="22" spans="1:17" s="276" customFormat="1">
      <c r="A22" s="148" t="s">
        <v>467</v>
      </c>
      <c r="B22" s="150"/>
      <c r="C22" s="327"/>
      <c r="D22" s="329"/>
      <c r="E22" s="311" t="s">
        <v>468</v>
      </c>
      <c r="F22" s="329"/>
      <c r="G22" s="329"/>
      <c r="H22" s="329"/>
      <c r="I22" s="329"/>
      <c r="J22" s="311"/>
      <c r="K22" s="311"/>
      <c r="L22" s="324"/>
      <c r="M22" s="325">
        <v>48193062</v>
      </c>
      <c r="N22" s="326"/>
      <c r="Q22" s="320">
        <f>IF(COUNTIF(Q23:Q26,"-")=COUNTA(Q23:Q26),"-",SUM(Q23:Q26))</f>
        <v>48193062256</v>
      </c>
    </row>
    <row r="23" spans="1:17" s="276" customFormat="1">
      <c r="A23" s="148" t="s">
        <v>469</v>
      </c>
      <c r="B23" s="150"/>
      <c r="C23" s="327"/>
      <c r="D23" s="329"/>
      <c r="E23" s="329"/>
      <c r="F23" s="311" t="s">
        <v>470</v>
      </c>
      <c r="G23" s="329"/>
      <c r="H23" s="329"/>
      <c r="I23" s="329"/>
      <c r="J23" s="311"/>
      <c r="K23" s="311"/>
      <c r="L23" s="324"/>
      <c r="M23" s="325">
        <v>23362374</v>
      </c>
      <c r="N23" s="326"/>
      <c r="Q23" s="320">
        <v>23362373903</v>
      </c>
    </row>
    <row r="24" spans="1:17" s="276" customFormat="1">
      <c r="A24" s="148" t="s">
        <v>471</v>
      </c>
      <c r="B24" s="150"/>
      <c r="C24" s="327"/>
      <c r="D24" s="329"/>
      <c r="E24" s="329"/>
      <c r="F24" s="311" t="s">
        <v>472</v>
      </c>
      <c r="G24" s="329"/>
      <c r="H24" s="329"/>
      <c r="I24" s="329"/>
      <c r="J24" s="311"/>
      <c r="K24" s="311"/>
      <c r="L24" s="324"/>
      <c r="M24" s="325">
        <v>17203309</v>
      </c>
      <c r="N24" s="326"/>
      <c r="Q24" s="320">
        <v>17203308884</v>
      </c>
    </row>
    <row r="25" spans="1:17" s="276" customFormat="1">
      <c r="A25" s="148" t="s">
        <v>473</v>
      </c>
      <c r="B25" s="150"/>
      <c r="C25" s="327"/>
      <c r="D25" s="311"/>
      <c r="E25" s="329"/>
      <c r="F25" s="311" t="s">
        <v>474</v>
      </c>
      <c r="G25" s="329"/>
      <c r="H25" s="329"/>
      <c r="I25" s="329"/>
      <c r="J25" s="311"/>
      <c r="K25" s="311"/>
      <c r="L25" s="324"/>
      <c r="M25" s="325">
        <v>5741998</v>
      </c>
      <c r="N25" s="330"/>
      <c r="Q25" s="320">
        <v>5741998292</v>
      </c>
    </row>
    <row r="26" spans="1:17" s="276" customFormat="1">
      <c r="A26" s="148" t="s">
        <v>475</v>
      </c>
      <c r="B26" s="150"/>
      <c r="C26" s="327"/>
      <c r="D26" s="311"/>
      <c r="E26" s="331"/>
      <c r="F26" s="329" t="s">
        <v>466</v>
      </c>
      <c r="G26" s="311"/>
      <c r="H26" s="329"/>
      <c r="I26" s="329"/>
      <c r="J26" s="311"/>
      <c r="K26" s="311"/>
      <c r="L26" s="324"/>
      <c r="M26" s="325">
        <v>1885381</v>
      </c>
      <c r="N26" s="326"/>
      <c r="Q26" s="320">
        <v>1885381177</v>
      </c>
    </row>
    <row r="27" spans="1:17" s="276" customFormat="1">
      <c r="A27" s="148" t="s">
        <v>476</v>
      </c>
      <c r="B27" s="150"/>
      <c r="C27" s="327"/>
      <c r="D27" s="311" t="s">
        <v>477</v>
      </c>
      <c r="E27" s="331"/>
      <c r="F27" s="329"/>
      <c r="G27" s="329"/>
      <c r="H27" s="329"/>
      <c r="I27" s="329"/>
      <c r="J27" s="311"/>
      <c r="K27" s="311"/>
      <c r="L27" s="324"/>
      <c r="M27" s="325">
        <v>92833768</v>
      </c>
      <c r="N27" s="326"/>
      <c r="Q27" s="320">
        <f>IF(COUNTIF(Q28:Q31,"-")=COUNTA(Q28:Q31),"-",SUM(Q28:Q31))</f>
        <v>92833767879</v>
      </c>
    </row>
    <row r="28" spans="1:17" s="276" customFormat="1">
      <c r="A28" s="148" t="s">
        <v>478</v>
      </c>
      <c r="B28" s="150"/>
      <c r="C28" s="327"/>
      <c r="D28" s="311"/>
      <c r="E28" s="331" t="s">
        <v>479</v>
      </c>
      <c r="F28" s="329"/>
      <c r="G28" s="329"/>
      <c r="H28" s="329"/>
      <c r="I28" s="329"/>
      <c r="J28" s="311"/>
      <c r="K28" s="311"/>
      <c r="L28" s="324"/>
      <c r="M28" s="325">
        <v>64317627</v>
      </c>
      <c r="N28" s="326"/>
      <c r="Q28" s="320">
        <v>64317627492</v>
      </c>
    </row>
    <row r="29" spans="1:17" s="276" customFormat="1">
      <c r="A29" s="148" t="s">
        <v>480</v>
      </c>
      <c r="B29" s="150"/>
      <c r="C29" s="327"/>
      <c r="D29" s="311"/>
      <c r="E29" s="331" t="s">
        <v>481</v>
      </c>
      <c r="F29" s="329"/>
      <c r="G29" s="329"/>
      <c r="H29" s="329"/>
      <c r="I29" s="329"/>
      <c r="J29" s="311"/>
      <c r="K29" s="311"/>
      <c r="L29" s="324"/>
      <c r="M29" s="325">
        <v>24951142</v>
      </c>
      <c r="N29" s="326"/>
      <c r="Q29" s="320">
        <v>24951141571</v>
      </c>
    </row>
    <row r="30" spans="1:17" s="276" customFormat="1">
      <c r="A30" s="148" t="s">
        <v>482</v>
      </c>
      <c r="B30" s="150"/>
      <c r="C30" s="327"/>
      <c r="D30" s="311"/>
      <c r="E30" s="331" t="s">
        <v>483</v>
      </c>
      <c r="F30" s="329"/>
      <c r="G30" s="329"/>
      <c r="H30" s="329"/>
      <c r="I30" s="329"/>
      <c r="J30" s="311"/>
      <c r="K30" s="311"/>
      <c r="L30" s="324"/>
      <c r="M30" s="325">
        <v>1468533</v>
      </c>
      <c r="N30" s="326"/>
      <c r="Q30" s="320">
        <v>1468533128</v>
      </c>
    </row>
    <row r="31" spans="1:17" s="276" customFormat="1">
      <c r="A31" s="148" t="s">
        <v>484</v>
      </c>
      <c r="B31" s="150"/>
      <c r="C31" s="327"/>
      <c r="D31" s="311"/>
      <c r="E31" s="331" t="s">
        <v>485</v>
      </c>
      <c r="F31" s="329"/>
      <c r="G31" s="329"/>
      <c r="H31" s="329"/>
      <c r="I31" s="331"/>
      <c r="J31" s="311"/>
      <c r="K31" s="311"/>
      <c r="L31" s="324"/>
      <c r="M31" s="325">
        <v>2096466</v>
      </c>
      <c r="N31" s="326"/>
      <c r="Q31" s="320">
        <v>2096465688</v>
      </c>
    </row>
    <row r="32" spans="1:17" s="276" customFormat="1">
      <c r="A32" s="148" t="s">
        <v>486</v>
      </c>
      <c r="B32" s="150"/>
      <c r="C32" s="327"/>
      <c r="D32" s="311" t="s">
        <v>487</v>
      </c>
      <c r="E32" s="331"/>
      <c r="F32" s="329"/>
      <c r="G32" s="329"/>
      <c r="H32" s="329"/>
      <c r="I32" s="331"/>
      <c r="J32" s="311"/>
      <c r="K32" s="311"/>
      <c r="L32" s="324"/>
      <c r="M32" s="325">
        <v>6406</v>
      </c>
      <c r="N32" s="326"/>
      <c r="Q32" s="320">
        <f>IF(COUNTIF(Q33:Q34,"-")=COUNTA(Q33:Q34),"-",SUM(Q33:Q34))</f>
        <v>6406000</v>
      </c>
    </row>
    <row r="33" spans="1:17" s="276" customFormat="1">
      <c r="A33" s="148" t="s">
        <v>488</v>
      </c>
      <c r="B33" s="150"/>
      <c r="C33" s="327"/>
      <c r="D33" s="311"/>
      <c r="E33" s="331" t="s">
        <v>489</v>
      </c>
      <c r="F33" s="329"/>
      <c r="G33" s="329"/>
      <c r="H33" s="329"/>
      <c r="I33" s="329"/>
      <c r="J33" s="311"/>
      <c r="K33" s="311"/>
      <c r="L33" s="324"/>
      <c r="M33" s="325">
        <v>6406</v>
      </c>
      <c r="N33" s="326"/>
      <c r="Q33" s="320">
        <v>6406000</v>
      </c>
    </row>
    <row r="34" spans="1:17" s="276" customFormat="1">
      <c r="A34" s="148" t="s">
        <v>490</v>
      </c>
      <c r="B34" s="150"/>
      <c r="C34" s="327"/>
      <c r="D34" s="311"/>
      <c r="E34" s="331" t="s">
        <v>466</v>
      </c>
      <c r="F34" s="329"/>
      <c r="G34" s="329"/>
      <c r="H34" s="329"/>
      <c r="I34" s="329"/>
      <c r="J34" s="311"/>
      <c r="K34" s="311"/>
      <c r="L34" s="324"/>
      <c r="M34" s="325" t="s">
        <v>155</v>
      </c>
      <c r="N34" s="326"/>
      <c r="Q34" s="320" t="s">
        <v>359</v>
      </c>
    </row>
    <row r="35" spans="1:17" s="276" customFormat="1">
      <c r="A35" s="148" t="s">
        <v>491</v>
      </c>
      <c r="B35" s="150"/>
      <c r="C35" s="327"/>
      <c r="D35" s="311" t="s">
        <v>492</v>
      </c>
      <c r="E35" s="331"/>
      <c r="F35" s="329"/>
      <c r="G35" s="329"/>
      <c r="H35" s="329"/>
      <c r="I35" s="329"/>
      <c r="J35" s="311"/>
      <c r="K35" s="311"/>
      <c r="L35" s="324"/>
      <c r="M35" s="325">
        <v>176786</v>
      </c>
      <c r="N35" s="326"/>
      <c r="Q35" s="320">
        <v>176786000</v>
      </c>
    </row>
    <row r="36" spans="1:17" s="276" customFormat="1">
      <c r="A36" s="148" t="s">
        <v>493</v>
      </c>
      <c r="B36" s="150"/>
      <c r="C36" s="332" t="s">
        <v>494</v>
      </c>
      <c r="D36" s="333"/>
      <c r="E36" s="334"/>
      <c r="F36" s="335"/>
      <c r="G36" s="335"/>
      <c r="H36" s="335"/>
      <c r="I36" s="335"/>
      <c r="J36" s="333"/>
      <c r="K36" s="333"/>
      <c r="L36" s="336"/>
      <c r="M36" s="337">
        <v>5810537</v>
      </c>
      <c r="N36" s="338"/>
      <c r="Q36" s="320">
        <f>IF(COUNTIF(Q16:Q35,"-")=COUNTA(Q16:Q35),"-",SUM(Q27,Q35)-SUM(Q16,Q32))</f>
        <v>5810536580</v>
      </c>
    </row>
    <row r="37" spans="1:17" s="276" customFormat="1">
      <c r="A37" s="148"/>
      <c r="B37" s="150"/>
      <c r="C37" s="327" t="s">
        <v>495</v>
      </c>
      <c r="D37" s="311"/>
      <c r="E37" s="331"/>
      <c r="F37" s="329"/>
      <c r="G37" s="329"/>
      <c r="H37" s="329"/>
      <c r="I37" s="331"/>
      <c r="J37" s="311"/>
      <c r="K37" s="311"/>
      <c r="L37" s="324"/>
      <c r="M37" s="339"/>
      <c r="N37" s="340"/>
      <c r="Q37" s="320"/>
    </row>
    <row r="38" spans="1:17" s="276" customFormat="1">
      <c r="A38" s="148" t="s">
        <v>496</v>
      </c>
      <c r="B38" s="150"/>
      <c r="C38" s="327"/>
      <c r="D38" s="311" t="s">
        <v>497</v>
      </c>
      <c r="E38" s="331"/>
      <c r="F38" s="329"/>
      <c r="G38" s="329"/>
      <c r="H38" s="329"/>
      <c r="I38" s="329"/>
      <c r="J38" s="311"/>
      <c r="K38" s="311"/>
      <c r="L38" s="324"/>
      <c r="M38" s="325">
        <v>19517243</v>
      </c>
      <c r="N38" s="326"/>
      <c r="Q38" s="320">
        <f>IF(COUNTIF(Q39:Q43,"-")=COUNTA(Q39:Q43),"-",SUM(Q39:Q43))</f>
        <v>19517242747</v>
      </c>
    </row>
    <row r="39" spans="1:17" s="276" customFormat="1">
      <c r="A39" s="148" t="s">
        <v>498</v>
      </c>
      <c r="B39" s="150"/>
      <c r="C39" s="327"/>
      <c r="D39" s="311"/>
      <c r="E39" s="331" t="s">
        <v>499</v>
      </c>
      <c r="F39" s="329"/>
      <c r="G39" s="329"/>
      <c r="H39" s="329"/>
      <c r="I39" s="329"/>
      <c r="J39" s="311"/>
      <c r="K39" s="311"/>
      <c r="L39" s="324"/>
      <c r="M39" s="325">
        <v>16000793</v>
      </c>
      <c r="N39" s="326"/>
      <c r="Q39" s="320">
        <v>16000792785</v>
      </c>
    </row>
    <row r="40" spans="1:17" s="276" customFormat="1">
      <c r="A40" s="148" t="s">
        <v>500</v>
      </c>
      <c r="B40" s="150"/>
      <c r="C40" s="327"/>
      <c r="D40" s="311"/>
      <c r="E40" s="331" t="s">
        <v>501</v>
      </c>
      <c r="F40" s="329"/>
      <c r="G40" s="329"/>
      <c r="H40" s="329"/>
      <c r="I40" s="329"/>
      <c r="J40" s="311"/>
      <c r="K40" s="311"/>
      <c r="L40" s="324"/>
      <c r="M40" s="325">
        <v>3516450</v>
      </c>
      <c r="N40" s="326"/>
      <c r="Q40" s="320">
        <v>3516449962</v>
      </c>
    </row>
    <row r="41" spans="1:17" s="276" customFormat="1">
      <c r="A41" s="148" t="s">
        <v>502</v>
      </c>
      <c r="B41" s="150"/>
      <c r="C41" s="327"/>
      <c r="D41" s="311"/>
      <c r="E41" s="331" t="s">
        <v>503</v>
      </c>
      <c r="F41" s="329"/>
      <c r="G41" s="329"/>
      <c r="H41" s="329"/>
      <c r="I41" s="329"/>
      <c r="J41" s="311"/>
      <c r="K41" s="311"/>
      <c r="L41" s="324"/>
      <c r="M41" s="325" t="s">
        <v>155</v>
      </c>
      <c r="N41" s="326"/>
      <c r="Q41" s="320" t="s">
        <v>359</v>
      </c>
    </row>
    <row r="42" spans="1:17" s="276" customFormat="1">
      <c r="A42" s="148" t="s">
        <v>504</v>
      </c>
      <c r="B42" s="150"/>
      <c r="C42" s="327"/>
      <c r="D42" s="311"/>
      <c r="E42" s="331" t="s">
        <v>505</v>
      </c>
      <c r="F42" s="329"/>
      <c r="G42" s="329"/>
      <c r="H42" s="329"/>
      <c r="I42" s="329"/>
      <c r="J42" s="311"/>
      <c r="K42" s="311"/>
      <c r="L42" s="324"/>
      <c r="M42" s="325" t="s">
        <v>155</v>
      </c>
      <c r="N42" s="326"/>
      <c r="Q42" s="320" t="s">
        <v>359</v>
      </c>
    </row>
    <row r="43" spans="1:17" s="276" customFormat="1">
      <c r="A43" s="148" t="s">
        <v>506</v>
      </c>
      <c r="B43" s="150"/>
      <c r="C43" s="327"/>
      <c r="D43" s="311"/>
      <c r="E43" s="331" t="s">
        <v>466</v>
      </c>
      <c r="F43" s="329"/>
      <c r="G43" s="329"/>
      <c r="H43" s="329"/>
      <c r="I43" s="329"/>
      <c r="J43" s="311"/>
      <c r="K43" s="311"/>
      <c r="L43" s="324"/>
      <c r="M43" s="325" t="s">
        <v>155</v>
      </c>
      <c r="N43" s="326"/>
      <c r="Q43" s="320" t="s">
        <v>359</v>
      </c>
    </row>
    <row r="44" spans="1:17" s="276" customFormat="1">
      <c r="A44" s="148" t="s">
        <v>507</v>
      </c>
      <c r="B44" s="150"/>
      <c r="C44" s="327"/>
      <c r="D44" s="311" t="s">
        <v>508</v>
      </c>
      <c r="E44" s="331"/>
      <c r="F44" s="329"/>
      <c r="G44" s="329"/>
      <c r="H44" s="329"/>
      <c r="I44" s="331"/>
      <c r="J44" s="311"/>
      <c r="K44" s="311"/>
      <c r="L44" s="324"/>
      <c r="M44" s="325">
        <v>6517339</v>
      </c>
      <c r="N44" s="326"/>
      <c r="Q44" s="320">
        <f>IF(COUNTIF(Q45:Q49,"-")=COUNTA(Q45:Q49),"-",SUM(Q45:Q49))</f>
        <v>6517339014</v>
      </c>
    </row>
    <row r="45" spans="1:17" s="276" customFormat="1">
      <c r="A45" s="148" t="s">
        <v>509</v>
      </c>
      <c r="B45" s="150"/>
      <c r="C45" s="327"/>
      <c r="D45" s="311"/>
      <c r="E45" s="331" t="s">
        <v>481</v>
      </c>
      <c r="F45" s="329"/>
      <c r="G45" s="329"/>
      <c r="H45" s="329"/>
      <c r="I45" s="331"/>
      <c r="J45" s="311"/>
      <c r="K45" s="311"/>
      <c r="L45" s="324"/>
      <c r="M45" s="325">
        <v>2907577</v>
      </c>
      <c r="N45" s="326"/>
      <c r="Q45" s="320">
        <v>2907576940</v>
      </c>
    </row>
    <row r="46" spans="1:17" s="276" customFormat="1">
      <c r="A46" s="148" t="s">
        <v>510</v>
      </c>
      <c r="B46" s="150"/>
      <c r="C46" s="327"/>
      <c r="D46" s="311"/>
      <c r="E46" s="331" t="s">
        <v>511</v>
      </c>
      <c r="F46" s="329"/>
      <c r="G46" s="329"/>
      <c r="H46" s="329"/>
      <c r="I46" s="331"/>
      <c r="J46" s="311"/>
      <c r="K46" s="311"/>
      <c r="L46" s="324"/>
      <c r="M46" s="325">
        <v>3517015</v>
      </c>
      <c r="N46" s="326"/>
      <c r="Q46" s="320">
        <v>3517015241</v>
      </c>
    </row>
    <row r="47" spans="1:17" s="276" customFormat="1">
      <c r="A47" s="148" t="s">
        <v>512</v>
      </c>
      <c r="B47" s="150"/>
      <c r="C47" s="327"/>
      <c r="D47" s="311"/>
      <c r="E47" s="331" t="s">
        <v>513</v>
      </c>
      <c r="F47" s="329"/>
      <c r="G47" s="311"/>
      <c r="H47" s="329"/>
      <c r="I47" s="329"/>
      <c r="J47" s="311"/>
      <c r="K47" s="311"/>
      <c r="L47" s="324"/>
      <c r="M47" s="325">
        <v>42348</v>
      </c>
      <c r="N47" s="326"/>
      <c r="Q47" s="320">
        <v>42348000</v>
      </c>
    </row>
    <row r="48" spans="1:17" s="276" customFormat="1">
      <c r="A48" s="148" t="s">
        <v>514</v>
      </c>
      <c r="B48" s="150"/>
      <c r="C48" s="327"/>
      <c r="D48" s="311"/>
      <c r="E48" s="331" t="s">
        <v>515</v>
      </c>
      <c r="F48" s="329"/>
      <c r="G48" s="311"/>
      <c r="H48" s="329"/>
      <c r="I48" s="329"/>
      <c r="J48" s="311"/>
      <c r="K48" s="311"/>
      <c r="L48" s="324"/>
      <c r="M48" s="325">
        <v>50399</v>
      </c>
      <c r="N48" s="326"/>
      <c r="Q48" s="320">
        <v>50398833</v>
      </c>
    </row>
    <row r="49" spans="1:17" s="276" customFormat="1">
      <c r="A49" s="148" t="s">
        <v>516</v>
      </c>
      <c r="B49" s="150"/>
      <c r="C49" s="327"/>
      <c r="D49" s="311"/>
      <c r="E49" s="331" t="s">
        <v>485</v>
      </c>
      <c r="F49" s="329"/>
      <c r="G49" s="329"/>
      <c r="H49" s="329"/>
      <c r="I49" s="329"/>
      <c r="J49" s="311"/>
      <c r="K49" s="311"/>
      <c r="L49" s="324"/>
      <c r="M49" s="325" t="s">
        <v>155</v>
      </c>
      <c r="N49" s="326"/>
      <c r="Q49" s="320" t="s">
        <v>359</v>
      </c>
    </row>
    <row r="50" spans="1:17" s="276" customFormat="1">
      <c r="A50" s="148" t="s">
        <v>517</v>
      </c>
      <c r="B50" s="150"/>
      <c r="C50" s="332" t="s">
        <v>518</v>
      </c>
      <c r="D50" s="333"/>
      <c r="E50" s="334"/>
      <c r="F50" s="335"/>
      <c r="G50" s="335"/>
      <c r="H50" s="335"/>
      <c r="I50" s="335"/>
      <c r="J50" s="333"/>
      <c r="K50" s="333"/>
      <c r="L50" s="336"/>
      <c r="M50" s="337">
        <v>-12999904</v>
      </c>
      <c r="N50" s="338"/>
      <c r="Q50" s="320">
        <f>IF(AND(Q38="-",Q44="-"),"-",SUM(Q44)-SUM(Q38))</f>
        <v>-12999903733</v>
      </c>
    </row>
    <row r="51" spans="1:17" s="276" customFormat="1">
      <c r="A51" s="148"/>
      <c r="B51" s="150"/>
      <c r="C51" s="327" t="s">
        <v>519</v>
      </c>
      <c r="D51" s="311"/>
      <c r="E51" s="331"/>
      <c r="F51" s="329"/>
      <c r="G51" s="329"/>
      <c r="H51" s="329"/>
      <c r="I51" s="329"/>
      <c r="J51" s="311"/>
      <c r="K51" s="311"/>
      <c r="L51" s="324"/>
      <c r="M51" s="339"/>
      <c r="N51" s="340"/>
      <c r="Q51" s="320"/>
    </row>
    <row r="52" spans="1:17" s="276" customFormat="1">
      <c r="A52" s="148" t="s">
        <v>520</v>
      </c>
      <c r="B52" s="150"/>
      <c r="C52" s="327"/>
      <c r="D52" s="311" t="s">
        <v>521</v>
      </c>
      <c r="E52" s="331"/>
      <c r="F52" s="329"/>
      <c r="G52" s="329"/>
      <c r="H52" s="329"/>
      <c r="I52" s="329"/>
      <c r="J52" s="311"/>
      <c r="K52" s="311"/>
      <c r="L52" s="324"/>
      <c r="M52" s="325">
        <v>6702195</v>
      </c>
      <c r="N52" s="326" t="s">
        <v>552</v>
      </c>
      <c r="Q52" s="320">
        <f>IF(COUNTIF(Q53:Q54,"-")=COUNTA(Q53:Q54),"-",SUM(Q53:Q54))</f>
        <v>6702194681</v>
      </c>
    </row>
    <row r="53" spans="1:17" s="276" customFormat="1">
      <c r="A53" s="148" t="s">
        <v>522</v>
      </c>
      <c r="B53" s="150"/>
      <c r="C53" s="327"/>
      <c r="D53" s="311"/>
      <c r="E53" s="331" t="s">
        <v>523</v>
      </c>
      <c r="F53" s="329"/>
      <c r="G53" s="329"/>
      <c r="H53" s="329"/>
      <c r="I53" s="329"/>
      <c r="J53" s="311"/>
      <c r="K53" s="311"/>
      <c r="L53" s="324"/>
      <c r="M53" s="325">
        <v>6354694</v>
      </c>
      <c r="N53" s="326"/>
      <c r="Q53" s="320">
        <v>6354694210</v>
      </c>
    </row>
    <row r="54" spans="1:17" s="276" customFormat="1">
      <c r="A54" s="148" t="s">
        <v>524</v>
      </c>
      <c r="B54" s="150"/>
      <c r="C54" s="327"/>
      <c r="D54" s="311"/>
      <c r="E54" s="331" t="s">
        <v>466</v>
      </c>
      <c r="F54" s="329"/>
      <c r="G54" s="329"/>
      <c r="H54" s="329"/>
      <c r="I54" s="329"/>
      <c r="J54" s="311"/>
      <c r="K54" s="311"/>
      <c r="L54" s="324"/>
      <c r="M54" s="325">
        <v>347500</v>
      </c>
      <c r="N54" s="326"/>
      <c r="Q54" s="320">
        <v>347500471</v>
      </c>
    </row>
    <row r="55" spans="1:17" s="276" customFormat="1">
      <c r="A55" s="148" t="s">
        <v>525</v>
      </c>
      <c r="B55" s="150"/>
      <c r="C55" s="327"/>
      <c r="D55" s="311" t="s">
        <v>526</v>
      </c>
      <c r="E55" s="331"/>
      <c r="F55" s="329"/>
      <c r="G55" s="329"/>
      <c r="H55" s="329"/>
      <c r="I55" s="329"/>
      <c r="J55" s="311"/>
      <c r="K55" s="311"/>
      <c r="L55" s="324"/>
      <c r="M55" s="325">
        <v>13670530</v>
      </c>
      <c r="N55" s="326"/>
      <c r="Q55" s="320">
        <f>IF(COUNTIF(Q56:Q57,"-")=COUNTA(Q56:Q57),"-",SUM(Q56:Q57))</f>
        <v>13670530000</v>
      </c>
    </row>
    <row r="56" spans="1:17" s="276" customFormat="1">
      <c r="A56" s="148" t="s">
        <v>527</v>
      </c>
      <c r="B56" s="150"/>
      <c r="C56" s="327"/>
      <c r="D56" s="311"/>
      <c r="E56" s="331" t="s">
        <v>528</v>
      </c>
      <c r="F56" s="329"/>
      <c r="G56" s="329"/>
      <c r="H56" s="329"/>
      <c r="I56" s="323"/>
      <c r="J56" s="311"/>
      <c r="K56" s="311"/>
      <c r="L56" s="324"/>
      <c r="M56" s="325">
        <v>13670530</v>
      </c>
      <c r="N56" s="326"/>
      <c r="Q56" s="320">
        <v>13670530000</v>
      </c>
    </row>
    <row r="57" spans="1:17" s="276" customFormat="1">
      <c r="A57" s="148" t="s">
        <v>529</v>
      </c>
      <c r="B57" s="150"/>
      <c r="C57" s="327"/>
      <c r="D57" s="311"/>
      <c r="E57" s="331" t="s">
        <v>485</v>
      </c>
      <c r="F57" s="329"/>
      <c r="G57" s="329"/>
      <c r="H57" s="329"/>
      <c r="I57" s="386"/>
      <c r="J57" s="311"/>
      <c r="K57" s="311"/>
      <c r="L57" s="324"/>
      <c r="M57" s="325" t="s">
        <v>155</v>
      </c>
      <c r="N57" s="326"/>
      <c r="Q57" s="320" t="s">
        <v>359</v>
      </c>
    </row>
    <row r="58" spans="1:17" s="276" customFormat="1">
      <c r="A58" s="148" t="s">
        <v>530</v>
      </c>
      <c r="B58" s="150"/>
      <c r="C58" s="332" t="s">
        <v>531</v>
      </c>
      <c r="D58" s="333"/>
      <c r="E58" s="334"/>
      <c r="F58" s="335"/>
      <c r="G58" s="335"/>
      <c r="H58" s="335"/>
      <c r="I58" s="385"/>
      <c r="J58" s="333"/>
      <c r="K58" s="333"/>
      <c r="L58" s="336"/>
      <c r="M58" s="337">
        <v>6968335</v>
      </c>
      <c r="N58" s="338"/>
      <c r="Q58" s="320">
        <f>IF(AND(Q52="-",Q55="-"),"-",SUM(Q55)-SUM(Q52))</f>
        <v>6968335319</v>
      </c>
    </row>
    <row r="59" spans="1:17" s="276" customFormat="1">
      <c r="A59" s="148" t="s">
        <v>532</v>
      </c>
      <c r="B59" s="150"/>
      <c r="C59" s="532" t="s">
        <v>533</v>
      </c>
      <c r="D59" s="533"/>
      <c r="E59" s="533"/>
      <c r="F59" s="533"/>
      <c r="G59" s="533"/>
      <c r="H59" s="533"/>
      <c r="I59" s="533"/>
      <c r="J59" s="533"/>
      <c r="K59" s="533"/>
      <c r="L59" s="534"/>
      <c r="M59" s="337">
        <v>-221032</v>
      </c>
      <c r="N59" s="338"/>
      <c r="Q59" s="320">
        <f>IF(AND(Q36="-",Q50="-",Q58="-"),"-",SUM(Q36,Q50,Q58))</f>
        <v>-221031834</v>
      </c>
    </row>
    <row r="60" spans="1:17" s="276" customFormat="1" ht="14.25" thickBot="1">
      <c r="A60" s="148" t="s">
        <v>534</v>
      </c>
      <c r="B60" s="150"/>
      <c r="C60" s="510" t="s">
        <v>535</v>
      </c>
      <c r="D60" s="511"/>
      <c r="E60" s="511"/>
      <c r="F60" s="511"/>
      <c r="G60" s="511"/>
      <c r="H60" s="511"/>
      <c r="I60" s="511"/>
      <c r="J60" s="511"/>
      <c r="K60" s="511"/>
      <c r="L60" s="512"/>
      <c r="M60" s="337">
        <v>6325137</v>
      </c>
      <c r="N60" s="338"/>
      <c r="Q60" s="320">
        <v>6325137293</v>
      </c>
    </row>
    <row r="61" spans="1:17" s="276" customFormat="1" ht="14.25" hidden="1" thickBot="1">
      <c r="A61" s="148">
        <v>4435000</v>
      </c>
      <c r="B61" s="150"/>
      <c r="C61" s="513" t="s">
        <v>536</v>
      </c>
      <c r="D61" s="514"/>
      <c r="E61" s="514"/>
      <c r="F61" s="514"/>
      <c r="G61" s="514"/>
      <c r="H61" s="514"/>
      <c r="I61" s="514"/>
      <c r="J61" s="514"/>
      <c r="K61" s="514"/>
      <c r="L61" s="515"/>
      <c r="M61" s="341" t="s">
        <v>155</v>
      </c>
      <c r="N61" s="338"/>
      <c r="Q61" s="320" t="s">
        <v>155</v>
      </c>
    </row>
    <row r="62" spans="1:17" s="276" customFormat="1" ht="14.25" thickBot="1">
      <c r="A62" s="148" t="s">
        <v>537</v>
      </c>
      <c r="B62" s="150"/>
      <c r="C62" s="516" t="s">
        <v>538</v>
      </c>
      <c r="D62" s="517"/>
      <c r="E62" s="517"/>
      <c r="F62" s="517"/>
      <c r="G62" s="517"/>
      <c r="H62" s="517"/>
      <c r="I62" s="517"/>
      <c r="J62" s="517"/>
      <c r="K62" s="517"/>
      <c r="L62" s="518"/>
      <c r="M62" s="342">
        <v>6104105</v>
      </c>
      <c r="N62" s="343"/>
      <c r="Q62" s="320">
        <f>IF(COUNTIF(Q59:Q61,"-")=COUNTA(Q59:Q61),"-",SUM(Q59:Q61))</f>
        <v>6104105459</v>
      </c>
    </row>
    <row r="63" spans="1:17" s="276" customFormat="1" ht="14.25" thickBot="1">
      <c r="A63" s="148"/>
      <c r="B63" s="150"/>
      <c r="C63" s="344"/>
      <c r="D63" s="344"/>
      <c r="E63" s="344"/>
      <c r="F63" s="344"/>
      <c r="G63" s="344"/>
      <c r="H63" s="344"/>
      <c r="I63" s="344"/>
      <c r="J63" s="344"/>
      <c r="K63" s="344"/>
      <c r="L63" s="344"/>
      <c r="M63" s="345"/>
      <c r="N63" s="346"/>
      <c r="Q63" s="320"/>
    </row>
    <row r="64" spans="1:17" s="276" customFormat="1">
      <c r="A64" s="148" t="s">
        <v>539</v>
      </c>
      <c r="B64" s="150"/>
      <c r="C64" s="347" t="s">
        <v>540</v>
      </c>
      <c r="D64" s="348"/>
      <c r="E64" s="348"/>
      <c r="F64" s="348"/>
      <c r="G64" s="348"/>
      <c r="H64" s="348"/>
      <c r="I64" s="348"/>
      <c r="J64" s="348"/>
      <c r="K64" s="348"/>
      <c r="L64" s="348"/>
      <c r="M64" s="349">
        <v>1387413</v>
      </c>
      <c r="N64" s="350"/>
      <c r="Q64" s="320">
        <v>1387413473</v>
      </c>
    </row>
    <row r="65" spans="1:17" s="276" customFormat="1">
      <c r="A65" s="148" t="s">
        <v>541</v>
      </c>
      <c r="B65" s="150"/>
      <c r="C65" s="389" t="s">
        <v>542</v>
      </c>
      <c r="D65" s="390"/>
      <c r="E65" s="390"/>
      <c r="F65" s="390"/>
      <c r="G65" s="390"/>
      <c r="H65" s="390"/>
      <c r="I65" s="390"/>
      <c r="J65" s="390"/>
      <c r="K65" s="390"/>
      <c r="L65" s="390"/>
      <c r="M65" s="337">
        <v>55064</v>
      </c>
      <c r="N65" s="338"/>
      <c r="Q65" s="320">
        <v>55064377</v>
      </c>
    </row>
    <row r="66" spans="1:17" s="276" customFormat="1" ht="14.25" thickBot="1">
      <c r="A66" s="148" t="s">
        <v>543</v>
      </c>
      <c r="B66" s="150"/>
      <c r="C66" s="351" t="s">
        <v>544</v>
      </c>
      <c r="D66" s="352"/>
      <c r="E66" s="352"/>
      <c r="F66" s="352"/>
      <c r="G66" s="352"/>
      <c r="H66" s="352"/>
      <c r="I66" s="352"/>
      <c r="J66" s="352"/>
      <c r="K66" s="352"/>
      <c r="L66" s="352"/>
      <c r="M66" s="353">
        <v>1442478</v>
      </c>
      <c r="N66" s="354" t="s">
        <v>552</v>
      </c>
      <c r="Q66" s="320">
        <f>IF(COUNTIF(Q64:Q65,"-")=COUNTA(Q64:Q65),"-",SUM(Q64:Q65))</f>
        <v>1442477850</v>
      </c>
    </row>
    <row r="67" spans="1:17" s="276" customFormat="1" ht="14.25" thickBot="1">
      <c r="A67" s="148" t="s">
        <v>545</v>
      </c>
      <c r="B67" s="150"/>
      <c r="C67" s="355" t="s">
        <v>546</v>
      </c>
      <c r="D67" s="356"/>
      <c r="E67" s="357"/>
      <c r="F67" s="358"/>
      <c r="G67" s="358"/>
      <c r="H67" s="358"/>
      <c r="I67" s="358"/>
      <c r="J67" s="356"/>
      <c r="K67" s="356"/>
      <c r="L67" s="356"/>
      <c r="M67" s="342">
        <v>7546583</v>
      </c>
      <c r="N67" s="343"/>
      <c r="Q67" s="320">
        <f>IF(AND(Q62="-",Q66="-"),"-",SUM(Q62,Q66))</f>
        <v>7546583309</v>
      </c>
    </row>
    <row r="68" spans="1:17" s="276" customFormat="1" ht="6.75" customHeight="1">
      <c r="A68" s="148"/>
      <c r="B68" s="150"/>
      <c r="C68" s="310"/>
      <c r="D68" s="310"/>
      <c r="E68" s="359"/>
      <c r="F68" s="360"/>
      <c r="G68" s="360"/>
      <c r="H68" s="360"/>
      <c r="I68" s="361"/>
      <c r="J68" s="362"/>
      <c r="K68" s="362"/>
      <c r="L68" s="362"/>
      <c r="M68" s="150"/>
      <c r="N68" s="150"/>
    </row>
    <row r="69" spans="1:17" s="276" customFormat="1">
      <c r="A69" s="148"/>
      <c r="B69" s="150"/>
      <c r="C69" s="310"/>
      <c r="D69" s="363" t="s">
        <v>351</v>
      </c>
      <c r="E69" s="359"/>
      <c r="F69" s="360"/>
      <c r="G69" s="360"/>
      <c r="H69" s="360"/>
      <c r="I69" s="364"/>
      <c r="J69" s="362"/>
      <c r="K69" s="362"/>
      <c r="L69" s="362"/>
      <c r="M69" s="150"/>
      <c r="N69" s="150"/>
    </row>
  </sheetData>
  <sheetProtection sheet="1" objects="1" scenarios="1"/>
  <mergeCells count="9">
    <mergeCell ref="C60:L60"/>
    <mergeCell ref="C61:L61"/>
    <mergeCell ref="C62:L62"/>
    <mergeCell ref="C9:N9"/>
    <mergeCell ref="C10:N10"/>
    <mergeCell ref="C11:N11"/>
    <mergeCell ref="C13:L14"/>
    <mergeCell ref="M13:N14"/>
    <mergeCell ref="C59:L59"/>
  </mergeCells>
  <phoneticPr fontId="3"/>
  <pageMargins left="0.7" right="0.7" top="0.39370078740157477" bottom="0.39370078740157477" header="0.51181102362204722" footer="0.51181102362204722"/>
  <pageSetup paperSize="9" scale="9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2B0B7-727F-4689-B455-3A863BD9979D}">
  <sheetPr>
    <pageSetUpPr fitToPage="1"/>
  </sheetPr>
  <dimension ref="A1:IV24"/>
  <sheetViews>
    <sheetView showGridLines="0" view="pageBreakPreview" zoomScale="60" zoomScaleNormal="100" workbookViewId="0">
      <selection activeCell="E10" sqref="E10:F10"/>
    </sheetView>
  </sheetViews>
  <sheetFormatPr defaultColWidth="8.875" defaultRowHeight="13.5"/>
  <cols>
    <col min="1" max="1" width="3.75" style="417" customWidth="1"/>
    <col min="2" max="2" width="16.75" style="417" customWidth="1"/>
    <col min="3" max="16" width="9.375" style="417" customWidth="1"/>
    <col min="17" max="255" width="8.875" style="417"/>
    <col min="256" max="256" width="3.75" style="417" customWidth="1"/>
    <col min="257" max="257" width="16.75" style="417" customWidth="1"/>
    <col min="258" max="271" width="9.375" style="417" customWidth="1"/>
    <col min="272" max="511" width="8.875" style="417"/>
    <col min="512" max="512" width="3.75" style="417" customWidth="1"/>
    <col min="513" max="513" width="16.75" style="417" customWidth="1"/>
    <col min="514" max="527" width="9.375" style="417" customWidth="1"/>
    <col min="528" max="767" width="8.875" style="417"/>
    <col min="768" max="768" width="3.75" style="417" customWidth="1"/>
    <col min="769" max="769" width="16.75" style="417" customWidth="1"/>
    <col min="770" max="783" width="9.375" style="417" customWidth="1"/>
    <col min="784" max="1023" width="8.875" style="417"/>
    <col min="1024" max="1024" width="3.75" style="417" customWidth="1"/>
    <col min="1025" max="1025" width="16.75" style="417" customWidth="1"/>
    <col min="1026" max="1039" width="9.375" style="417" customWidth="1"/>
    <col min="1040" max="1279" width="8.875" style="417"/>
    <col min="1280" max="1280" width="3.75" style="417" customWidth="1"/>
    <col min="1281" max="1281" width="16.75" style="417" customWidth="1"/>
    <col min="1282" max="1295" width="9.375" style="417" customWidth="1"/>
    <col min="1296" max="1535" width="8.875" style="417"/>
    <col min="1536" max="1536" width="3.75" style="417" customWidth="1"/>
    <col min="1537" max="1537" width="16.75" style="417" customWidth="1"/>
    <col min="1538" max="1551" width="9.375" style="417" customWidth="1"/>
    <col min="1552" max="1791" width="8.875" style="417"/>
    <col min="1792" max="1792" width="3.75" style="417" customWidth="1"/>
    <col min="1793" max="1793" width="16.75" style="417" customWidth="1"/>
    <col min="1794" max="1807" width="9.375" style="417" customWidth="1"/>
    <col min="1808" max="2047" width="8.875" style="417"/>
    <col min="2048" max="2048" width="3.75" style="417" customWidth="1"/>
    <col min="2049" max="2049" width="16.75" style="417" customWidth="1"/>
    <col min="2050" max="2063" width="9.375" style="417" customWidth="1"/>
    <col min="2064" max="2303" width="8.875" style="417"/>
    <col min="2304" max="2304" width="3.75" style="417" customWidth="1"/>
    <col min="2305" max="2305" width="16.75" style="417" customWidth="1"/>
    <col min="2306" max="2319" width="9.375" style="417" customWidth="1"/>
    <col min="2320" max="2559" width="8.875" style="417"/>
    <col min="2560" max="2560" width="3.75" style="417" customWidth="1"/>
    <col min="2561" max="2561" width="16.75" style="417" customWidth="1"/>
    <col min="2562" max="2575" width="9.375" style="417" customWidth="1"/>
    <col min="2576" max="2815" width="8.875" style="417"/>
    <col min="2816" max="2816" width="3.75" style="417" customWidth="1"/>
    <col min="2817" max="2817" width="16.75" style="417" customWidth="1"/>
    <col min="2818" max="2831" width="9.375" style="417" customWidth="1"/>
    <col min="2832" max="3071" width="8.875" style="417"/>
    <col min="3072" max="3072" width="3.75" style="417" customWidth="1"/>
    <col min="3073" max="3073" width="16.75" style="417" customWidth="1"/>
    <col min="3074" max="3087" width="9.375" style="417" customWidth="1"/>
    <col min="3088" max="3327" width="8.875" style="417"/>
    <col min="3328" max="3328" width="3.75" style="417" customWidth="1"/>
    <col min="3329" max="3329" width="16.75" style="417" customWidth="1"/>
    <col min="3330" max="3343" width="9.375" style="417" customWidth="1"/>
    <col min="3344" max="3583" width="8.875" style="417"/>
    <col min="3584" max="3584" width="3.75" style="417" customWidth="1"/>
    <col min="3585" max="3585" width="16.75" style="417" customWidth="1"/>
    <col min="3586" max="3599" width="9.375" style="417" customWidth="1"/>
    <col min="3600" max="3839" width="8.875" style="417"/>
    <col min="3840" max="3840" width="3.75" style="417" customWidth="1"/>
    <col min="3841" max="3841" width="16.75" style="417" customWidth="1"/>
    <col min="3842" max="3855" width="9.375" style="417" customWidth="1"/>
    <col min="3856" max="4095" width="8.875" style="417"/>
    <col min="4096" max="4096" width="3.75" style="417" customWidth="1"/>
    <col min="4097" max="4097" width="16.75" style="417" customWidth="1"/>
    <col min="4098" max="4111" width="9.375" style="417" customWidth="1"/>
    <col min="4112" max="4351" width="8.875" style="417"/>
    <col min="4352" max="4352" width="3.75" style="417" customWidth="1"/>
    <col min="4353" max="4353" width="16.75" style="417" customWidth="1"/>
    <col min="4354" max="4367" width="9.375" style="417" customWidth="1"/>
    <col min="4368" max="4607" width="8.875" style="417"/>
    <col min="4608" max="4608" width="3.75" style="417" customWidth="1"/>
    <col min="4609" max="4609" width="16.75" style="417" customWidth="1"/>
    <col min="4610" max="4623" width="9.375" style="417" customWidth="1"/>
    <col min="4624" max="4863" width="8.875" style="417"/>
    <col min="4864" max="4864" width="3.75" style="417" customWidth="1"/>
    <col min="4865" max="4865" width="16.75" style="417" customWidth="1"/>
    <col min="4866" max="4879" width="9.375" style="417" customWidth="1"/>
    <col min="4880" max="5119" width="8.875" style="417"/>
    <col min="5120" max="5120" width="3.75" style="417" customWidth="1"/>
    <col min="5121" max="5121" width="16.75" style="417" customWidth="1"/>
    <col min="5122" max="5135" width="9.375" style="417" customWidth="1"/>
    <col min="5136" max="5375" width="8.875" style="417"/>
    <col min="5376" max="5376" width="3.75" style="417" customWidth="1"/>
    <col min="5377" max="5377" width="16.75" style="417" customWidth="1"/>
    <col min="5378" max="5391" width="9.375" style="417" customWidth="1"/>
    <col min="5392" max="5631" width="8.875" style="417"/>
    <col min="5632" max="5632" width="3.75" style="417" customWidth="1"/>
    <col min="5633" max="5633" width="16.75" style="417" customWidth="1"/>
    <col min="5634" max="5647" width="9.375" style="417" customWidth="1"/>
    <col min="5648" max="5887" width="8.875" style="417"/>
    <col min="5888" max="5888" width="3.75" style="417" customWidth="1"/>
    <col min="5889" max="5889" width="16.75" style="417" customWidth="1"/>
    <col min="5890" max="5903" width="9.375" style="417" customWidth="1"/>
    <col min="5904" max="6143" width="8.875" style="417"/>
    <col min="6144" max="6144" width="3.75" style="417" customWidth="1"/>
    <col min="6145" max="6145" width="16.75" style="417" customWidth="1"/>
    <col min="6146" max="6159" width="9.375" style="417" customWidth="1"/>
    <col min="6160" max="6399" width="8.875" style="417"/>
    <col min="6400" max="6400" width="3.75" style="417" customWidth="1"/>
    <col min="6401" max="6401" width="16.75" style="417" customWidth="1"/>
    <col min="6402" max="6415" width="9.375" style="417" customWidth="1"/>
    <col min="6416" max="6655" width="8.875" style="417"/>
    <col min="6656" max="6656" width="3.75" style="417" customWidth="1"/>
    <col min="6657" max="6657" width="16.75" style="417" customWidth="1"/>
    <col min="6658" max="6671" width="9.375" style="417" customWidth="1"/>
    <col min="6672" max="6911" width="8.875" style="417"/>
    <col min="6912" max="6912" width="3.75" style="417" customWidth="1"/>
    <col min="6913" max="6913" width="16.75" style="417" customWidth="1"/>
    <col min="6914" max="6927" width="9.375" style="417" customWidth="1"/>
    <col min="6928" max="7167" width="8.875" style="417"/>
    <col min="7168" max="7168" width="3.75" style="417" customWidth="1"/>
    <col min="7169" max="7169" width="16.75" style="417" customWidth="1"/>
    <col min="7170" max="7183" width="9.375" style="417" customWidth="1"/>
    <col min="7184" max="7423" width="8.875" style="417"/>
    <col min="7424" max="7424" width="3.75" style="417" customWidth="1"/>
    <col min="7425" max="7425" width="16.75" style="417" customWidth="1"/>
    <col min="7426" max="7439" width="9.375" style="417" customWidth="1"/>
    <col min="7440" max="7679" width="8.875" style="417"/>
    <col min="7680" max="7680" width="3.75" style="417" customWidth="1"/>
    <col min="7681" max="7681" width="16.75" style="417" customWidth="1"/>
    <col min="7682" max="7695" width="9.375" style="417" customWidth="1"/>
    <col min="7696" max="7935" width="8.875" style="417"/>
    <col min="7936" max="7936" width="3.75" style="417" customWidth="1"/>
    <col min="7937" max="7937" width="16.75" style="417" customWidth="1"/>
    <col min="7938" max="7951" width="9.375" style="417" customWidth="1"/>
    <col min="7952" max="8191" width="8.875" style="417"/>
    <col min="8192" max="8192" width="3.75" style="417" customWidth="1"/>
    <col min="8193" max="8193" width="16.75" style="417" customWidth="1"/>
    <col min="8194" max="8207" width="9.375" style="417" customWidth="1"/>
    <col min="8208" max="8447" width="8.875" style="417"/>
    <col min="8448" max="8448" width="3.75" style="417" customWidth="1"/>
    <col min="8449" max="8449" width="16.75" style="417" customWidth="1"/>
    <col min="8450" max="8463" width="9.375" style="417" customWidth="1"/>
    <col min="8464" max="8703" width="8.875" style="417"/>
    <col min="8704" max="8704" width="3.75" style="417" customWidth="1"/>
    <col min="8705" max="8705" width="16.75" style="417" customWidth="1"/>
    <col min="8706" max="8719" width="9.375" style="417" customWidth="1"/>
    <col min="8720" max="8959" width="8.875" style="417"/>
    <col min="8960" max="8960" width="3.75" style="417" customWidth="1"/>
    <col min="8961" max="8961" width="16.75" style="417" customWidth="1"/>
    <col min="8962" max="8975" width="9.375" style="417" customWidth="1"/>
    <col min="8976" max="9215" width="8.875" style="417"/>
    <col min="9216" max="9216" width="3.75" style="417" customWidth="1"/>
    <col min="9217" max="9217" width="16.75" style="417" customWidth="1"/>
    <col min="9218" max="9231" width="9.375" style="417" customWidth="1"/>
    <col min="9232" max="9471" width="8.875" style="417"/>
    <col min="9472" max="9472" width="3.75" style="417" customWidth="1"/>
    <col min="9473" max="9473" width="16.75" style="417" customWidth="1"/>
    <col min="9474" max="9487" width="9.375" style="417" customWidth="1"/>
    <col min="9488" max="9727" width="8.875" style="417"/>
    <col min="9728" max="9728" width="3.75" style="417" customWidth="1"/>
    <col min="9729" max="9729" width="16.75" style="417" customWidth="1"/>
    <col min="9730" max="9743" width="9.375" style="417" customWidth="1"/>
    <col min="9744" max="9983" width="8.875" style="417"/>
    <col min="9984" max="9984" width="3.75" style="417" customWidth="1"/>
    <col min="9985" max="9985" width="16.75" style="417" customWidth="1"/>
    <col min="9986" max="9999" width="9.375" style="417" customWidth="1"/>
    <col min="10000" max="10239" width="8.875" style="417"/>
    <col min="10240" max="10240" width="3.75" style="417" customWidth="1"/>
    <col min="10241" max="10241" width="16.75" style="417" customWidth="1"/>
    <col min="10242" max="10255" width="9.375" style="417" customWidth="1"/>
    <col min="10256" max="10495" width="8.875" style="417"/>
    <col min="10496" max="10496" width="3.75" style="417" customWidth="1"/>
    <col min="10497" max="10497" width="16.75" style="417" customWidth="1"/>
    <col min="10498" max="10511" width="9.375" style="417" customWidth="1"/>
    <col min="10512" max="10751" width="8.875" style="417"/>
    <col min="10752" max="10752" width="3.75" style="417" customWidth="1"/>
    <col min="10753" max="10753" width="16.75" style="417" customWidth="1"/>
    <col min="10754" max="10767" width="9.375" style="417" customWidth="1"/>
    <col min="10768" max="11007" width="8.875" style="417"/>
    <col min="11008" max="11008" width="3.75" style="417" customWidth="1"/>
    <col min="11009" max="11009" width="16.75" style="417" customWidth="1"/>
    <col min="11010" max="11023" width="9.375" style="417" customWidth="1"/>
    <col min="11024" max="11263" width="8.875" style="417"/>
    <col min="11264" max="11264" width="3.75" style="417" customWidth="1"/>
    <col min="11265" max="11265" width="16.75" style="417" customWidth="1"/>
    <col min="11266" max="11279" width="9.375" style="417" customWidth="1"/>
    <col min="11280" max="11519" width="8.875" style="417"/>
    <col min="11520" max="11520" width="3.75" style="417" customWidth="1"/>
    <col min="11521" max="11521" width="16.75" style="417" customWidth="1"/>
    <col min="11522" max="11535" width="9.375" style="417" customWidth="1"/>
    <col min="11536" max="11775" width="8.875" style="417"/>
    <col min="11776" max="11776" width="3.75" style="417" customWidth="1"/>
    <col min="11777" max="11777" width="16.75" style="417" customWidth="1"/>
    <col min="11778" max="11791" width="9.375" style="417" customWidth="1"/>
    <col min="11792" max="12031" width="8.875" style="417"/>
    <col min="12032" max="12032" width="3.75" style="417" customWidth="1"/>
    <col min="12033" max="12033" width="16.75" style="417" customWidth="1"/>
    <col min="12034" max="12047" width="9.375" style="417" customWidth="1"/>
    <col min="12048" max="12287" width="8.875" style="417"/>
    <col min="12288" max="12288" width="3.75" style="417" customWidth="1"/>
    <col min="12289" max="12289" width="16.75" style="417" customWidth="1"/>
    <col min="12290" max="12303" width="9.375" style="417" customWidth="1"/>
    <col min="12304" max="12543" width="8.875" style="417"/>
    <col min="12544" max="12544" width="3.75" style="417" customWidth="1"/>
    <col min="12545" max="12545" width="16.75" style="417" customWidth="1"/>
    <col min="12546" max="12559" width="9.375" style="417" customWidth="1"/>
    <col min="12560" max="12799" width="8.875" style="417"/>
    <col min="12800" max="12800" width="3.75" style="417" customWidth="1"/>
    <col min="12801" max="12801" width="16.75" style="417" customWidth="1"/>
    <col min="12802" max="12815" width="9.375" style="417" customWidth="1"/>
    <col min="12816" max="13055" width="8.875" style="417"/>
    <col min="13056" max="13056" width="3.75" style="417" customWidth="1"/>
    <col min="13057" max="13057" width="16.75" style="417" customWidth="1"/>
    <col min="13058" max="13071" width="9.375" style="417" customWidth="1"/>
    <col min="13072" max="13311" width="8.875" style="417"/>
    <col min="13312" max="13312" width="3.75" style="417" customWidth="1"/>
    <col min="13313" max="13313" width="16.75" style="417" customWidth="1"/>
    <col min="13314" max="13327" width="9.375" style="417" customWidth="1"/>
    <col min="13328" max="13567" width="8.875" style="417"/>
    <col min="13568" max="13568" width="3.75" style="417" customWidth="1"/>
    <col min="13569" max="13569" width="16.75" style="417" customWidth="1"/>
    <col min="13570" max="13583" width="9.375" style="417" customWidth="1"/>
    <col min="13584" max="13823" width="8.875" style="417"/>
    <col min="13824" max="13824" width="3.75" style="417" customWidth="1"/>
    <col min="13825" max="13825" width="16.75" style="417" customWidth="1"/>
    <col min="13826" max="13839" width="9.375" style="417" customWidth="1"/>
    <col min="13840" max="14079" width="8.875" style="417"/>
    <col min="14080" max="14080" width="3.75" style="417" customWidth="1"/>
    <col min="14081" max="14081" width="16.75" style="417" customWidth="1"/>
    <col min="14082" max="14095" width="9.375" style="417" customWidth="1"/>
    <col min="14096" max="14335" width="8.875" style="417"/>
    <col min="14336" max="14336" width="3.75" style="417" customWidth="1"/>
    <col min="14337" max="14337" width="16.75" style="417" customWidth="1"/>
    <col min="14338" max="14351" width="9.375" style="417" customWidth="1"/>
    <col min="14352" max="14591" width="8.875" style="417"/>
    <col min="14592" max="14592" width="3.75" style="417" customWidth="1"/>
    <col min="14593" max="14593" width="16.75" style="417" customWidth="1"/>
    <col min="14594" max="14607" width="9.375" style="417" customWidth="1"/>
    <col min="14608" max="14847" width="8.875" style="417"/>
    <col min="14848" max="14848" width="3.75" style="417" customWidth="1"/>
    <col min="14849" max="14849" width="16.75" style="417" customWidth="1"/>
    <col min="14850" max="14863" width="9.375" style="417" customWidth="1"/>
    <col min="14864" max="15103" width="8.875" style="417"/>
    <col min="15104" max="15104" width="3.75" style="417" customWidth="1"/>
    <col min="15105" max="15105" width="16.75" style="417" customWidth="1"/>
    <col min="15106" max="15119" width="9.375" style="417" customWidth="1"/>
    <col min="15120" max="15359" width="8.875" style="417"/>
    <col min="15360" max="15360" width="3.75" style="417" customWidth="1"/>
    <col min="15361" max="15361" width="16.75" style="417" customWidth="1"/>
    <col min="15362" max="15375" width="9.375" style="417" customWidth="1"/>
    <col min="15376" max="15615" width="8.875" style="417"/>
    <col min="15616" max="15616" width="3.75" style="417" customWidth="1"/>
    <col min="15617" max="15617" width="16.75" style="417" customWidth="1"/>
    <col min="15618" max="15631" width="9.375" style="417" customWidth="1"/>
    <col min="15632" max="15871" width="8.875" style="417"/>
    <col min="15872" max="15872" width="3.75" style="417" customWidth="1"/>
    <col min="15873" max="15873" width="16.75" style="417" customWidth="1"/>
    <col min="15874" max="15887" width="9.375" style="417" customWidth="1"/>
    <col min="15888" max="16127" width="8.875" style="417"/>
    <col min="16128" max="16128" width="3.75" style="417" customWidth="1"/>
    <col min="16129" max="16129" width="16.75" style="417" customWidth="1"/>
    <col min="16130" max="16143" width="9.375" style="417" customWidth="1"/>
    <col min="16144" max="16384" width="8.875" style="417"/>
  </cols>
  <sheetData>
    <row r="1" spans="1:256">
      <c r="A1" s="418"/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</row>
    <row r="2" spans="1:256" s="427" customFormat="1" ht="17.25">
      <c r="A2" s="425" t="s">
        <v>656</v>
      </c>
      <c r="B2" s="426"/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426"/>
      <c r="U2" s="426"/>
      <c r="V2" s="426"/>
      <c r="W2" s="426"/>
      <c r="X2" s="426"/>
      <c r="Y2" s="426"/>
      <c r="Z2" s="426"/>
      <c r="AA2" s="426"/>
      <c r="AB2" s="426"/>
      <c r="AC2" s="426"/>
      <c r="AD2" s="426"/>
      <c r="AE2" s="426"/>
      <c r="AF2" s="426"/>
      <c r="AG2" s="426"/>
      <c r="AH2" s="426"/>
      <c r="AI2" s="426"/>
      <c r="AJ2" s="426"/>
      <c r="AK2" s="426"/>
      <c r="AL2" s="426"/>
      <c r="AM2" s="426"/>
      <c r="AN2" s="426"/>
      <c r="AO2" s="426"/>
      <c r="AP2" s="426"/>
      <c r="AQ2" s="426"/>
      <c r="AR2" s="426"/>
      <c r="AS2" s="426"/>
      <c r="AT2" s="426"/>
      <c r="AU2" s="426"/>
      <c r="AV2" s="426"/>
      <c r="AW2" s="426"/>
      <c r="AX2" s="426"/>
      <c r="AY2" s="426"/>
      <c r="AZ2" s="426"/>
      <c r="BA2" s="426"/>
      <c r="BB2" s="426"/>
      <c r="BC2" s="426"/>
      <c r="BD2" s="426"/>
      <c r="BE2" s="426"/>
      <c r="BF2" s="426"/>
      <c r="BG2" s="426"/>
      <c r="BH2" s="426"/>
      <c r="BI2" s="426"/>
      <c r="BJ2" s="426"/>
      <c r="BK2" s="426"/>
      <c r="BL2" s="426"/>
      <c r="BM2" s="426"/>
      <c r="BN2" s="426"/>
      <c r="BO2" s="426"/>
      <c r="BP2" s="426"/>
      <c r="BQ2" s="426"/>
      <c r="BR2" s="426"/>
      <c r="BS2" s="426"/>
      <c r="BT2" s="426"/>
      <c r="BU2" s="426"/>
      <c r="BV2" s="426"/>
      <c r="BW2" s="426"/>
      <c r="BX2" s="426"/>
      <c r="BY2" s="426"/>
      <c r="BZ2" s="426"/>
      <c r="CA2" s="426"/>
      <c r="CB2" s="426"/>
      <c r="CC2" s="426"/>
      <c r="CD2" s="426"/>
      <c r="CE2" s="426"/>
      <c r="CF2" s="426"/>
      <c r="CG2" s="426"/>
      <c r="CH2" s="426"/>
      <c r="CI2" s="426"/>
      <c r="CJ2" s="426"/>
      <c r="CK2" s="426"/>
      <c r="CL2" s="426"/>
      <c r="CM2" s="426"/>
      <c r="CN2" s="426"/>
      <c r="CO2" s="426"/>
      <c r="CP2" s="426"/>
      <c r="CQ2" s="426"/>
      <c r="CR2" s="426"/>
      <c r="CS2" s="426"/>
      <c r="CT2" s="426"/>
      <c r="CU2" s="426"/>
      <c r="CV2" s="426"/>
      <c r="CW2" s="426"/>
      <c r="CX2" s="426"/>
      <c r="CY2" s="426"/>
      <c r="CZ2" s="426"/>
      <c r="DA2" s="426"/>
      <c r="DB2" s="426"/>
      <c r="DC2" s="426"/>
      <c r="DD2" s="426"/>
      <c r="DE2" s="426"/>
      <c r="DF2" s="426"/>
      <c r="DG2" s="426"/>
      <c r="DH2" s="426"/>
      <c r="DI2" s="426"/>
      <c r="DJ2" s="426"/>
      <c r="DK2" s="426"/>
      <c r="DL2" s="426"/>
      <c r="DM2" s="426"/>
      <c r="DN2" s="426"/>
      <c r="DO2" s="426"/>
      <c r="DP2" s="426"/>
      <c r="DQ2" s="426"/>
      <c r="DR2" s="426"/>
      <c r="DS2" s="426"/>
      <c r="DT2" s="426"/>
      <c r="DU2" s="426"/>
      <c r="DV2" s="426"/>
      <c r="DW2" s="426"/>
      <c r="DX2" s="426"/>
      <c r="DY2" s="426"/>
      <c r="DZ2" s="426"/>
      <c r="EA2" s="426"/>
      <c r="EB2" s="426"/>
      <c r="EC2" s="426"/>
      <c r="ED2" s="426"/>
      <c r="EE2" s="426"/>
      <c r="EF2" s="426"/>
      <c r="EG2" s="426"/>
      <c r="EH2" s="426"/>
      <c r="EI2" s="426"/>
      <c r="EJ2" s="426"/>
      <c r="EK2" s="426"/>
      <c r="EL2" s="426"/>
      <c r="EM2" s="426"/>
      <c r="EN2" s="426"/>
      <c r="EO2" s="426"/>
      <c r="EP2" s="426"/>
      <c r="EQ2" s="426"/>
      <c r="ER2" s="426"/>
      <c r="ES2" s="426"/>
      <c r="ET2" s="426"/>
      <c r="EU2" s="426"/>
      <c r="EV2" s="426"/>
      <c r="EW2" s="426"/>
      <c r="EX2" s="426"/>
      <c r="EY2" s="426"/>
      <c r="EZ2" s="426"/>
      <c r="FA2" s="426"/>
      <c r="FB2" s="426"/>
      <c r="FC2" s="426"/>
      <c r="FD2" s="426"/>
      <c r="FE2" s="426"/>
      <c r="FF2" s="426"/>
      <c r="FG2" s="426"/>
      <c r="FH2" s="426"/>
      <c r="FI2" s="426"/>
      <c r="FJ2" s="426"/>
      <c r="FK2" s="426"/>
      <c r="FL2" s="426"/>
      <c r="FM2" s="426"/>
      <c r="FN2" s="426"/>
      <c r="FO2" s="426"/>
      <c r="FP2" s="426"/>
      <c r="FQ2" s="426"/>
      <c r="FR2" s="426"/>
      <c r="FS2" s="426"/>
      <c r="FT2" s="426"/>
      <c r="FU2" s="426"/>
      <c r="FV2" s="426"/>
      <c r="FW2" s="426"/>
      <c r="FX2" s="426"/>
      <c r="FY2" s="426"/>
      <c r="FZ2" s="426"/>
      <c r="GA2" s="426"/>
      <c r="GB2" s="426"/>
      <c r="GC2" s="426"/>
      <c r="GD2" s="426"/>
      <c r="GE2" s="426"/>
      <c r="GF2" s="426"/>
      <c r="GG2" s="426"/>
      <c r="GH2" s="426"/>
      <c r="GI2" s="426"/>
      <c r="GJ2" s="426"/>
      <c r="GK2" s="426"/>
      <c r="GL2" s="426"/>
      <c r="GM2" s="426"/>
      <c r="GN2" s="426"/>
      <c r="GO2" s="426"/>
      <c r="GP2" s="426"/>
      <c r="GQ2" s="426"/>
      <c r="GR2" s="426"/>
      <c r="GS2" s="426"/>
      <c r="GT2" s="426"/>
      <c r="GU2" s="426"/>
      <c r="GV2" s="426"/>
      <c r="GW2" s="426"/>
      <c r="GX2" s="426"/>
      <c r="GY2" s="426"/>
      <c r="GZ2" s="426"/>
      <c r="HA2" s="426"/>
      <c r="HB2" s="426"/>
      <c r="HC2" s="426"/>
      <c r="HD2" s="426"/>
      <c r="HE2" s="426"/>
      <c r="HF2" s="426"/>
      <c r="HG2" s="426"/>
      <c r="HH2" s="426"/>
      <c r="HI2" s="426"/>
      <c r="HJ2" s="426"/>
      <c r="HK2" s="426"/>
      <c r="HL2" s="426"/>
      <c r="HM2" s="426"/>
      <c r="HN2" s="426"/>
      <c r="HO2" s="426"/>
      <c r="HP2" s="426"/>
      <c r="HQ2" s="426"/>
      <c r="HR2" s="426"/>
      <c r="HS2" s="426"/>
      <c r="HT2" s="426"/>
      <c r="HU2" s="426"/>
      <c r="HV2" s="426"/>
      <c r="HW2" s="426"/>
      <c r="HX2" s="426"/>
      <c r="HY2" s="426"/>
      <c r="HZ2" s="426"/>
      <c r="IA2" s="426"/>
      <c r="IB2" s="426"/>
      <c r="IC2" s="426"/>
      <c r="ID2" s="426"/>
      <c r="IE2" s="426"/>
      <c r="IF2" s="426"/>
      <c r="IG2" s="426"/>
      <c r="IH2" s="426"/>
      <c r="II2" s="426"/>
      <c r="IJ2" s="426"/>
      <c r="IK2" s="426"/>
      <c r="IL2" s="426"/>
      <c r="IM2" s="426"/>
      <c r="IN2" s="426"/>
      <c r="IO2" s="426"/>
      <c r="IP2" s="426"/>
      <c r="IQ2" s="426"/>
      <c r="IR2" s="426"/>
      <c r="IS2" s="426"/>
      <c r="IT2" s="426"/>
      <c r="IU2" s="426"/>
      <c r="IV2" s="426"/>
    </row>
    <row r="3" spans="1:256" s="427" customFormat="1" ht="14.25">
      <c r="A3" s="428" t="s">
        <v>657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426"/>
      <c r="P3" s="426"/>
      <c r="Q3" s="426"/>
      <c r="R3" s="426"/>
      <c r="S3" s="426"/>
      <c r="T3" s="426"/>
      <c r="U3" s="426"/>
      <c r="V3" s="426"/>
      <c r="W3" s="426"/>
      <c r="X3" s="426"/>
      <c r="Y3" s="426"/>
      <c r="Z3" s="426"/>
      <c r="AA3" s="426"/>
      <c r="AB3" s="426"/>
      <c r="AC3" s="426"/>
      <c r="AD3" s="426"/>
      <c r="AE3" s="426"/>
      <c r="AF3" s="426"/>
      <c r="AG3" s="426"/>
      <c r="AH3" s="426"/>
      <c r="AI3" s="426"/>
      <c r="AJ3" s="426"/>
      <c r="AK3" s="426"/>
      <c r="AL3" s="426"/>
      <c r="AM3" s="426"/>
      <c r="AN3" s="426"/>
      <c r="AO3" s="426"/>
      <c r="AP3" s="426"/>
      <c r="AQ3" s="426"/>
      <c r="AR3" s="426"/>
      <c r="AS3" s="426"/>
      <c r="AT3" s="426"/>
      <c r="AU3" s="426"/>
      <c r="AV3" s="426"/>
      <c r="AW3" s="426"/>
      <c r="AX3" s="426"/>
      <c r="AY3" s="426"/>
      <c r="AZ3" s="426"/>
      <c r="BA3" s="426"/>
      <c r="BB3" s="426"/>
      <c r="BC3" s="426"/>
      <c r="BD3" s="426"/>
      <c r="BE3" s="426"/>
      <c r="BF3" s="426"/>
      <c r="BG3" s="426"/>
      <c r="BH3" s="426"/>
      <c r="BI3" s="426"/>
      <c r="BJ3" s="426"/>
      <c r="BK3" s="426"/>
      <c r="BL3" s="426"/>
      <c r="BM3" s="426"/>
      <c r="BN3" s="426"/>
      <c r="BO3" s="426"/>
      <c r="BP3" s="426"/>
      <c r="BQ3" s="426"/>
      <c r="BR3" s="426"/>
      <c r="BS3" s="426"/>
      <c r="BT3" s="426"/>
      <c r="BU3" s="426"/>
      <c r="BV3" s="426"/>
      <c r="BW3" s="426"/>
      <c r="BX3" s="426"/>
      <c r="BY3" s="426"/>
      <c r="BZ3" s="426"/>
      <c r="CA3" s="426"/>
      <c r="CB3" s="426"/>
      <c r="CC3" s="426"/>
      <c r="CD3" s="426"/>
      <c r="CE3" s="426"/>
      <c r="CF3" s="426"/>
      <c r="CG3" s="426"/>
      <c r="CH3" s="426"/>
      <c r="CI3" s="426"/>
      <c r="CJ3" s="426"/>
      <c r="CK3" s="426"/>
      <c r="CL3" s="426"/>
      <c r="CM3" s="426"/>
      <c r="CN3" s="426"/>
      <c r="CO3" s="426"/>
      <c r="CP3" s="426"/>
      <c r="CQ3" s="426"/>
      <c r="CR3" s="426"/>
      <c r="CS3" s="426"/>
      <c r="CT3" s="426"/>
      <c r="CU3" s="426"/>
      <c r="CV3" s="426"/>
      <c r="CW3" s="426"/>
      <c r="CX3" s="426"/>
      <c r="CY3" s="426"/>
      <c r="CZ3" s="426"/>
      <c r="DA3" s="426"/>
      <c r="DB3" s="426"/>
      <c r="DC3" s="426"/>
      <c r="DD3" s="426"/>
      <c r="DE3" s="426"/>
      <c r="DF3" s="426"/>
      <c r="DG3" s="426"/>
      <c r="DH3" s="426"/>
      <c r="DI3" s="426"/>
      <c r="DJ3" s="426"/>
      <c r="DK3" s="426"/>
      <c r="DL3" s="426"/>
      <c r="DM3" s="426"/>
      <c r="DN3" s="426"/>
      <c r="DO3" s="426"/>
      <c r="DP3" s="426"/>
      <c r="DQ3" s="426"/>
      <c r="DR3" s="426"/>
      <c r="DS3" s="426"/>
      <c r="DT3" s="426"/>
      <c r="DU3" s="426"/>
      <c r="DV3" s="426"/>
      <c r="DW3" s="426"/>
      <c r="DX3" s="426"/>
      <c r="DY3" s="426"/>
      <c r="DZ3" s="426"/>
      <c r="EA3" s="426"/>
      <c r="EB3" s="426"/>
      <c r="EC3" s="426"/>
      <c r="ED3" s="426"/>
      <c r="EE3" s="426"/>
      <c r="EF3" s="426"/>
      <c r="EG3" s="426"/>
      <c r="EH3" s="426"/>
      <c r="EI3" s="426"/>
      <c r="EJ3" s="426"/>
      <c r="EK3" s="426"/>
      <c r="EL3" s="426"/>
      <c r="EM3" s="426"/>
      <c r="EN3" s="426"/>
      <c r="EO3" s="426"/>
      <c r="EP3" s="426"/>
      <c r="EQ3" s="426"/>
      <c r="ER3" s="426"/>
      <c r="ES3" s="426"/>
      <c r="ET3" s="426"/>
      <c r="EU3" s="426"/>
      <c r="EV3" s="426"/>
      <c r="EW3" s="426"/>
      <c r="EX3" s="426"/>
      <c r="EY3" s="426"/>
      <c r="EZ3" s="426"/>
      <c r="FA3" s="426"/>
      <c r="FB3" s="426"/>
      <c r="FC3" s="426"/>
      <c r="FD3" s="426"/>
      <c r="FE3" s="426"/>
      <c r="FF3" s="426"/>
      <c r="FG3" s="426"/>
      <c r="FH3" s="426"/>
      <c r="FI3" s="426"/>
      <c r="FJ3" s="426"/>
      <c r="FK3" s="426"/>
      <c r="FL3" s="426"/>
      <c r="FM3" s="426"/>
      <c r="FN3" s="426"/>
      <c r="FO3" s="426"/>
      <c r="FP3" s="426"/>
      <c r="FQ3" s="426"/>
      <c r="FR3" s="426"/>
      <c r="FS3" s="426"/>
      <c r="FT3" s="426"/>
      <c r="FU3" s="426"/>
      <c r="FV3" s="426"/>
      <c r="FW3" s="426"/>
      <c r="FX3" s="426"/>
      <c r="FY3" s="426"/>
      <c r="FZ3" s="426"/>
      <c r="GA3" s="426"/>
      <c r="GB3" s="426"/>
      <c r="GC3" s="426"/>
      <c r="GD3" s="426"/>
      <c r="GE3" s="426"/>
      <c r="GF3" s="426"/>
      <c r="GG3" s="426"/>
      <c r="GH3" s="426"/>
      <c r="GI3" s="426"/>
      <c r="GJ3" s="426"/>
      <c r="GK3" s="426"/>
      <c r="GL3" s="426"/>
      <c r="GM3" s="426"/>
      <c r="GN3" s="426"/>
      <c r="GO3" s="426"/>
      <c r="GP3" s="426"/>
      <c r="GQ3" s="426"/>
      <c r="GR3" s="426"/>
      <c r="GS3" s="426"/>
      <c r="GT3" s="426"/>
      <c r="GU3" s="426"/>
      <c r="GV3" s="426"/>
      <c r="GW3" s="426"/>
      <c r="GX3" s="426"/>
      <c r="GY3" s="426"/>
      <c r="GZ3" s="426"/>
      <c r="HA3" s="426"/>
      <c r="HB3" s="426"/>
      <c r="HC3" s="426"/>
      <c r="HD3" s="426"/>
      <c r="HE3" s="426"/>
      <c r="HF3" s="426"/>
      <c r="HG3" s="426"/>
      <c r="HH3" s="426"/>
      <c r="HI3" s="426"/>
      <c r="HJ3" s="426"/>
      <c r="HK3" s="426"/>
      <c r="HL3" s="426"/>
      <c r="HM3" s="426"/>
      <c r="HN3" s="426"/>
      <c r="HO3" s="426"/>
      <c r="HP3" s="426"/>
      <c r="HQ3" s="426"/>
      <c r="HR3" s="426"/>
      <c r="HS3" s="426"/>
      <c r="HT3" s="426"/>
      <c r="HU3" s="426"/>
      <c r="HV3" s="426"/>
      <c r="HW3" s="426"/>
      <c r="HX3" s="426"/>
      <c r="HY3" s="426"/>
      <c r="HZ3" s="426"/>
      <c r="IA3" s="426"/>
      <c r="IB3" s="426"/>
      <c r="IC3" s="426"/>
      <c r="ID3" s="426"/>
      <c r="IE3" s="426"/>
      <c r="IF3" s="426"/>
      <c r="IG3" s="426"/>
      <c r="IH3" s="426"/>
      <c r="II3" s="426"/>
      <c r="IJ3" s="426"/>
      <c r="IK3" s="426"/>
      <c r="IL3" s="426"/>
      <c r="IM3" s="426"/>
      <c r="IN3" s="426"/>
      <c r="IO3" s="426"/>
      <c r="IP3" s="426"/>
      <c r="IQ3" s="426"/>
      <c r="IR3" s="426"/>
      <c r="IS3" s="426"/>
      <c r="IT3" s="426"/>
      <c r="IU3" s="426"/>
      <c r="IV3" s="426"/>
    </row>
    <row r="4" spans="1:256" s="427" customFormat="1" ht="14.25">
      <c r="A4" s="428" t="s">
        <v>658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426"/>
      <c r="AC4" s="426"/>
      <c r="AD4" s="426"/>
      <c r="AE4" s="426"/>
      <c r="AF4" s="426"/>
      <c r="AG4" s="426"/>
      <c r="AH4" s="426"/>
      <c r="AI4" s="426"/>
      <c r="AJ4" s="426"/>
      <c r="AK4" s="426"/>
      <c r="AL4" s="426"/>
      <c r="AM4" s="426"/>
      <c r="AN4" s="426"/>
      <c r="AO4" s="426"/>
      <c r="AP4" s="426"/>
      <c r="AQ4" s="426"/>
      <c r="AR4" s="426"/>
      <c r="AS4" s="426"/>
      <c r="AT4" s="426"/>
      <c r="AU4" s="426"/>
      <c r="AV4" s="426"/>
      <c r="AW4" s="426"/>
      <c r="AX4" s="426"/>
      <c r="AY4" s="426"/>
      <c r="AZ4" s="426"/>
      <c r="BA4" s="426"/>
      <c r="BB4" s="426"/>
      <c r="BC4" s="426"/>
      <c r="BD4" s="426"/>
      <c r="BE4" s="426"/>
      <c r="BF4" s="426"/>
      <c r="BG4" s="426"/>
      <c r="BH4" s="426"/>
      <c r="BI4" s="426"/>
      <c r="BJ4" s="426"/>
      <c r="BK4" s="426"/>
      <c r="BL4" s="426"/>
      <c r="BM4" s="426"/>
      <c r="BN4" s="426"/>
      <c r="BO4" s="426"/>
      <c r="BP4" s="426"/>
      <c r="BQ4" s="426"/>
      <c r="BR4" s="426"/>
      <c r="BS4" s="426"/>
      <c r="BT4" s="426"/>
      <c r="BU4" s="426"/>
      <c r="BV4" s="426"/>
      <c r="BW4" s="426"/>
      <c r="BX4" s="426"/>
      <c r="BY4" s="426"/>
      <c r="BZ4" s="426"/>
      <c r="CA4" s="426"/>
      <c r="CB4" s="426"/>
      <c r="CC4" s="426"/>
      <c r="CD4" s="426"/>
      <c r="CE4" s="426"/>
      <c r="CF4" s="426"/>
      <c r="CG4" s="426"/>
      <c r="CH4" s="426"/>
      <c r="CI4" s="426"/>
      <c r="CJ4" s="426"/>
      <c r="CK4" s="426"/>
      <c r="CL4" s="426"/>
      <c r="CM4" s="426"/>
      <c r="CN4" s="426"/>
      <c r="CO4" s="426"/>
      <c r="CP4" s="426"/>
      <c r="CQ4" s="426"/>
      <c r="CR4" s="426"/>
      <c r="CS4" s="426"/>
      <c r="CT4" s="426"/>
      <c r="CU4" s="426"/>
      <c r="CV4" s="426"/>
      <c r="CW4" s="426"/>
      <c r="CX4" s="426"/>
      <c r="CY4" s="426"/>
      <c r="CZ4" s="426"/>
      <c r="DA4" s="426"/>
      <c r="DB4" s="426"/>
      <c r="DC4" s="426"/>
      <c r="DD4" s="426"/>
      <c r="DE4" s="426"/>
      <c r="DF4" s="426"/>
      <c r="DG4" s="426"/>
      <c r="DH4" s="426"/>
      <c r="DI4" s="426"/>
      <c r="DJ4" s="426"/>
      <c r="DK4" s="426"/>
      <c r="DL4" s="426"/>
      <c r="DM4" s="426"/>
      <c r="DN4" s="426"/>
      <c r="DO4" s="426"/>
      <c r="DP4" s="426"/>
      <c r="DQ4" s="426"/>
      <c r="DR4" s="426"/>
      <c r="DS4" s="426"/>
      <c r="DT4" s="426"/>
      <c r="DU4" s="426"/>
      <c r="DV4" s="426"/>
      <c r="DW4" s="426"/>
      <c r="DX4" s="426"/>
      <c r="DY4" s="426"/>
      <c r="DZ4" s="426"/>
      <c r="EA4" s="426"/>
      <c r="EB4" s="426"/>
      <c r="EC4" s="426"/>
      <c r="ED4" s="426"/>
      <c r="EE4" s="426"/>
      <c r="EF4" s="426"/>
      <c r="EG4" s="426"/>
      <c r="EH4" s="426"/>
      <c r="EI4" s="426"/>
      <c r="EJ4" s="426"/>
      <c r="EK4" s="426"/>
      <c r="EL4" s="426"/>
      <c r="EM4" s="426"/>
      <c r="EN4" s="426"/>
      <c r="EO4" s="426"/>
      <c r="EP4" s="426"/>
      <c r="EQ4" s="426"/>
      <c r="ER4" s="426"/>
      <c r="ES4" s="426"/>
      <c r="ET4" s="426"/>
      <c r="EU4" s="426"/>
      <c r="EV4" s="426"/>
      <c r="EW4" s="426"/>
      <c r="EX4" s="426"/>
      <c r="EY4" s="426"/>
      <c r="EZ4" s="426"/>
      <c r="FA4" s="426"/>
      <c r="FB4" s="426"/>
      <c r="FC4" s="426"/>
      <c r="FD4" s="426"/>
      <c r="FE4" s="426"/>
      <c r="FF4" s="426"/>
      <c r="FG4" s="426"/>
      <c r="FH4" s="426"/>
      <c r="FI4" s="426"/>
      <c r="FJ4" s="426"/>
      <c r="FK4" s="426"/>
      <c r="FL4" s="426"/>
      <c r="FM4" s="426"/>
      <c r="FN4" s="426"/>
      <c r="FO4" s="426"/>
      <c r="FP4" s="426"/>
      <c r="FQ4" s="426"/>
      <c r="FR4" s="426"/>
      <c r="FS4" s="426"/>
      <c r="FT4" s="426"/>
      <c r="FU4" s="426"/>
      <c r="FV4" s="426"/>
      <c r="FW4" s="426"/>
      <c r="FX4" s="426"/>
      <c r="FY4" s="426"/>
      <c r="FZ4" s="426"/>
      <c r="GA4" s="426"/>
      <c r="GB4" s="426"/>
      <c r="GC4" s="426"/>
      <c r="GD4" s="426"/>
      <c r="GE4" s="426"/>
      <c r="GF4" s="426"/>
      <c r="GG4" s="426"/>
      <c r="GH4" s="426"/>
      <c r="GI4" s="426"/>
      <c r="GJ4" s="426"/>
      <c r="GK4" s="426"/>
      <c r="GL4" s="426"/>
      <c r="GM4" s="426"/>
      <c r="GN4" s="426"/>
      <c r="GO4" s="426"/>
      <c r="GP4" s="426"/>
      <c r="GQ4" s="426"/>
      <c r="GR4" s="426"/>
      <c r="GS4" s="426"/>
      <c r="GT4" s="426"/>
      <c r="GU4" s="426"/>
      <c r="GV4" s="426"/>
      <c r="GW4" s="426"/>
      <c r="GX4" s="426"/>
      <c r="GY4" s="426"/>
      <c r="GZ4" s="426"/>
      <c r="HA4" s="426"/>
      <c r="HB4" s="426"/>
      <c r="HC4" s="426"/>
      <c r="HD4" s="426"/>
      <c r="HE4" s="426"/>
      <c r="HF4" s="426"/>
      <c r="HG4" s="426"/>
      <c r="HH4" s="426"/>
      <c r="HI4" s="426"/>
      <c r="HJ4" s="426"/>
      <c r="HK4" s="426"/>
      <c r="HL4" s="426"/>
      <c r="HM4" s="426"/>
      <c r="HN4" s="426"/>
      <c r="HO4" s="426"/>
      <c r="HP4" s="426"/>
      <c r="HQ4" s="426"/>
      <c r="HR4" s="426"/>
      <c r="HS4" s="426"/>
      <c r="HT4" s="426"/>
      <c r="HU4" s="426"/>
      <c r="HV4" s="426"/>
      <c r="HW4" s="426"/>
      <c r="HX4" s="426"/>
      <c r="HY4" s="426"/>
      <c r="HZ4" s="426"/>
      <c r="IA4" s="426"/>
      <c r="IB4" s="426"/>
      <c r="IC4" s="426"/>
      <c r="ID4" s="426"/>
      <c r="IE4" s="426"/>
      <c r="IF4" s="426"/>
      <c r="IG4" s="426"/>
      <c r="IH4" s="426"/>
      <c r="II4" s="426"/>
      <c r="IJ4" s="426"/>
      <c r="IK4" s="426"/>
      <c r="IL4" s="426"/>
      <c r="IM4" s="426"/>
      <c r="IN4" s="426"/>
      <c r="IO4" s="426"/>
      <c r="IP4" s="426"/>
      <c r="IQ4" s="426"/>
      <c r="IR4" s="426"/>
      <c r="IS4" s="426"/>
      <c r="IT4" s="426"/>
      <c r="IU4" s="426"/>
      <c r="IV4" s="426"/>
    </row>
    <row r="5" spans="1:256" s="427" customFormat="1" ht="14.25">
      <c r="A5" s="429" t="s">
        <v>660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 t="s">
        <v>661</v>
      </c>
      <c r="P5" s="426"/>
      <c r="Q5" s="426"/>
      <c r="R5" s="426"/>
      <c r="S5" s="426"/>
      <c r="T5" s="426"/>
      <c r="U5" s="426"/>
      <c r="V5" s="426"/>
      <c r="W5" s="426"/>
      <c r="X5" s="426"/>
      <c r="Y5" s="426"/>
      <c r="Z5" s="426"/>
      <c r="AA5" s="426"/>
      <c r="AB5" s="426"/>
      <c r="AC5" s="426"/>
      <c r="AD5" s="426"/>
      <c r="AE5" s="426"/>
      <c r="AF5" s="426"/>
      <c r="AG5" s="426"/>
      <c r="AH5" s="426"/>
      <c r="AI5" s="426"/>
      <c r="AJ5" s="426"/>
      <c r="AK5" s="426"/>
      <c r="AL5" s="426"/>
      <c r="AM5" s="426"/>
      <c r="AN5" s="426"/>
      <c r="AO5" s="426"/>
      <c r="AP5" s="426"/>
      <c r="AQ5" s="426"/>
      <c r="AR5" s="426"/>
      <c r="AS5" s="426"/>
      <c r="AT5" s="426"/>
      <c r="AU5" s="426"/>
      <c r="AV5" s="426"/>
      <c r="AW5" s="426"/>
      <c r="AX5" s="426"/>
      <c r="AY5" s="426"/>
      <c r="AZ5" s="426"/>
      <c r="BA5" s="426"/>
      <c r="BB5" s="426"/>
      <c r="BC5" s="426"/>
      <c r="BD5" s="426"/>
      <c r="BE5" s="426"/>
      <c r="BF5" s="426"/>
      <c r="BG5" s="426"/>
      <c r="BH5" s="426"/>
      <c r="BI5" s="426"/>
      <c r="BJ5" s="426"/>
      <c r="BK5" s="426"/>
      <c r="BL5" s="426"/>
      <c r="BM5" s="426"/>
      <c r="BN5" s="426"/>
      <c r="BO5" s="426"/>
      <c r="BP5" s="426"/>
      <c r="BQ5" s="426"/>
      <c r="BR5" s="426"/>
      <c r="BS5" s="426"/>
      <c r="BT5" s="426"/>
      <c r="BU5" s="426"/>
      <c r="BV5" s="426"/>
      <c r="BW5" s="426"/>
      <c r="BX5" s="426"/>
      <c r="BY5" s="426"/>
      <c r="BZ5" s="426"/>
      <c r="CA5" s="426"/>
      <c r="CB5" s="426"/>
      <c r="CC5" s="426"/>
      <c r="CD5" s="426"/>
      <c r="CE5" s="426"/>
      <c r="CF5" s="426"/>
      <c r="CG5" s="426"/>
      <c r="CH5" s="426"/>
      <c r="CI5" s="426"/>
      <c r="CJ5" s="426"/>
      <c r="CK5" s="426"/>
      <c r="CL5" s="426"/>
      <c r="CM5" s="426"/>
      <c r="CN5" s="426"/>
      <c r="CO5" s="426"/>
      <c r="CP5" s="426"/>
      <c r="CQ5" s="426"/>
      <c r="CR5" s="426"/>
      <c r="CS5" s="426"/>
      <c r="CT5" s="426"/>
      <c r="CU5" s="426"/>
      <c r="CV5" s="426"/>
      <c r="CW5" s="426"/>
      <c r="CX5" s="426"/>
      <c r="CY5" s="426"/>
      <c r="CZ5" s="426"/>
      <c r="DA5" s="426"/>
      <c r="DB5" s="426"/>
      <c r="DC5" s="426"/>
      <c r="DD5" s="426"/>
      <c r="DE5" s="426"/>
      <c r="DF5" s="426"/>
      <c r="DG5" s="426"/>
      <c r="DH5" s="426"/>
      <c r="DI5" s="426"/>
      <c r="DJ5" s="426"/>
      <c r="DK5" s="426"/>
      <c r="DL5" s="426"/>
      <c r="DM5" s="426"/>
      <c r="DN5" s="426"/>
      <c r="DO5" s="426"/>
      <c r="DP5" s="426"/>
      <c r="DQ5" s="426"/>
      <c r="DR5" s="426"/>
      <c r="DS5" s="426"/>
      <c r="DT5" s="426"/>
      <c r="DU5" s="426"/>
      <c r="DV5" s="426"/>
      <c r="DW5" s="426"/>
      <c r="DX5" s="426"/>
      <c r="DY5" s="426"/>
      <c r="DZ5" s="426"/>
      <c r="EA5" s="426"/>
      <c r="EB5" s="426"/>
      <c r="EC5" s="426"/>
      <c r="ED5" s="426"/>
      <c r="EE5" s="426"/>
      <c r="EF5" s="426"/>
      <c r="EG5" s="426"/>
      <c r="EH5" s="426"/>
      <c r="EI5" s="426"/>
      <c r="EJ5" s="426"/>
      <c r="EK5" s="426"/>
      <c r="EL5" s="426"/>
      <c r="EM5" s="426"/>
      <c r="EN5" s="426"/>
      <c r="EO5" s="426"/>
      <c r="EP5" s="426"/>
      <c r="EQ5" s="426"/>
      <c r="ER5" s="426"/>
      <c r="ES5" s="426"/>
      <c r="ET5" s="426"/>
      <c r="EU5" s="426"/>
      <c r="EV5" s="426"/>
      <c r="EW5" s="426"/>
      <c r="EX5" s="426"/>
      <c r="EY5" s="426"/>
      <c r="EZ5" s="426"/>
      <c r="FA5" s="426"/>
      <c r="FB5" s="426"/>
      <c r="FC5" s="426"/>
      <c r="FD5" s="426"/>
      <c r="FE5" s="426"/>
      <c r="FF5" s="426"/>
      <c r="FG5" s="426"/>
      <c r="FH5" s="426"/>
      <c r="FI5" s="426"/>
      <c r="FJ5" s="426"/>
      <c r="FK5" s="426"/>
      <c r="FL5" s="426"/>
      <c r="FM5" s="426"/>
      <c r="FN5" s="426"/>
      <c r="FO5" s="426"/>
      <c r="FP5" s="426"/>
      <c r="FQ5" s="426"/>
      <c r="FR5" s="426"/>
      <c r="FS5" s="426"/>
      <c r="FT5" s="426"/>
      <c r="FU5" s="426"/>
      <c r="FV5" s="426"/>
      <c r="FW5" s="426"/>
      <c r="FX5" s="426"/>
      <c r="FY5" s="426"/>
      <c r="FZ5" s="426"/>
      <c r="GA5" s="426"/>
      <c r="GB5" s="426"/>
      <c r="GC5" s="426"/>
      <c r="GD5" s="426"/>
      <c r="GE5" s="426"/>
      <c r="GF5" s="426"/>
      <c r="GG5" s="426"/>
      <c r="GH5" s="426"/>
      <c r="GI5" s="426"/>
      <c r="GJ5" s="426"/>
      <c r="GK5" s="426"/>
      <c r="GL5" s="426"/>
      <c r="GM5" s="426"/>
      <c r="GN5" s="426"/>
      <c r="GO5" s="426"/>
      <c r="GP5" s="426"/>
      <c r="GQ5" s="426"/>
      <c r="GR5" s="426"/>
      <c r="GS5" s="426"/>
      <c r="GT5" s="426"/>
      <c r="GU5" s="426"/>
      <c r="GV5" s="426"/>
      <c r="GW5" s="426"/>
      <c r="GX5" s="426"/>
      <c r="GY5" s="426"/>
      <c r="GZ5" s="426"/>
      <c r="HA5" s="426"/>
      <c r="HB5" s="426"/>
      <c r="HC5" s="426"/>
      <c r="HD5" s="426"/>
      <c r="HE5" s="426"/>
      <c r="HF5" s="426"/>
      <c r="HG5" s="426"/>
      <c r="HH5" s="426"/>
      <c r="HI5" s="426"/>
      <c r="HJ5" s="426"/>
      <c r="HK5" s="426"/>
      <c r="HL5" s="426"/>
      <c r="HM5" s="426"/>
      <c r="HN5" s="426"/>
      <c r="HO5" s="426"/>
      <c r="HP5" s="426"/>
      <c r="HQ5" s="426"/>
      <c r="HR5" s="426"/>
      <c r="HS5" s="426"/>
      <c r="HT5" s="426"/>
      <c r="HU5" s="426"/>
      <c r="HV5" s="426"/>
      <c r="HW5" s="426"/>
      <c r="HX5" s="426"/>
      <c r="HY5" s="426"/>
      <c r="HZ5" s="426"/>
      <c r="IA5" s="426"/>
      <c r="IB5" s="426"/>
      <c r="IC5" s="426"/>
      <c r="ID5" s="426"/>
      <c r="IE5" s="426"/>
      <c r="IF5" s="426"/>
      <c r="IG5" s="426"/>
      <c r="IH5" s="426"/>
      <c r="II5" s="426"/>
      <c r="IJ5" s="426"/>
      <c r="IK5" s="426"/>
      <c r="IL5" s="426"/>
      <c r="IM5" s="426"/>
      <c r="IN5" s="426"/>
      <c r="IO5" s="426"/>
      <c r="IP5" s="426"/>
      <c r="IQ5" s="426"/>
      <c r="IR5" s="426"/>
      <c r="IS5" s="426"/>
      <c r="IT5" s="426"/>
      <c r="IU5" s="426"/>
      <c r="IV5" s="426"/>
    </row>
    <row r="6" spans="1:256" ht="23.25" customHeight="1">
      <c r="A6" s="536" t="s">
        <v>634</v>
      </c>
      <c r="B6" s="536"/>
      <c r="C6" s="540" t="s">
        <v>635</v>
      </c>
      <c r="D6" s="535"/>
      <c r="E6" s="540" t="s">
        <v>636</v>
      </c>
      <c r="F6" s="535"/>
      <c r="G6" s="540" t="s">
        <v>637</v>
      </c>
      <c r="H6" s="535"/>
      <c r="I6" s="540" t="s">
        <v>638</v>
      </c>
      <c r="J6" s="535"/>
      <c r="K6" s="540" t="s">
        <v>639</v>
      </c>
      <c r="L6" s="535"/>
      <c r="M6" s="535" t="s">
        <v>640</v>
      </c>
      <c r="N6" s="536"/>
      <c r="O6" s="535" t="s">
        <v>641</v>
      </c>
      <c r="P6" s="536"/>
    </row>
    <row r="7" spans="1:256">
      <c r="A7" s="537" t="s">
        <v>642</v>
      </c>
      <c r="B7" s="537"/>
      <c r="C7" s="538">
        <v>359511116</v>
      </c>
      <c r="D7" s="539"/>
      <c r="E7" s="538">
        <v>50257008</v>
      </c>
      <c r="F7" s="539"/>
      <c r="G7" s="538">
        <v>35422284</v>
      </c>
      <c r="H7" s="539"/>
      <c r="I7" s="538">
        <v>374345840</v>
      </c>
      <c r="J7" s="539"/>
      <c r="K7" s="538">
        <v>117227829</v>
      </c>
      <c r="L7" s="539"/>
      <c r="M7" s="538">
        <v>3857623</v>
      </c>
      <c r="N7" s="539"/>
      <c r="O7" s="538">
        <v>257118012</v>
      </c>
      <c r="P7" s="539"/>
    </row>
    <row r="8" spans="1:256">
      <c r="A8" s="537" t="s">
        <v>643</v>
      </c>
      <c r="B8" s="537"/>
      <c r="C8" s="538">
        <v>169892281</v>
      </c>
      <c r="D8" s="539"/>
      <c r="E8" s="538">
        <v>6366971</v>
      </c>
      <c r="F8" s="539"/>
      <c r="G8" s="538">
        <v>5957920</v>
      </c>
      <c r="H8" s="539"/>
      <c r="I8" s="538">
        <v>170301332</v>
      </c>
      <c r="J8" s="539"/>
      <c r="K8" s="538">
        <v>0</v>
      </c>
      <c r="L8" s="539"/>
      <c r="M8" s="538">
        <v>0</v>
      </c>
      <c r="N8" s="539"/>
      <c r="O8" s="538">
        <v>170301332</v>
      </c>
      <c r="P8" s="539"/>
    </row>
    <row r="9" spans="1:256">
      <c r="A9" s="541" t="s">
        <v>644</v>
      </c>
      <c r="B9" s="541"/>
      <c r="C9" s="538" t="s">
        <v>359</v>
      </c>
      <c r="D9" s="539"/>
      <c r="E9" s="538" t="s">
        <v>359</v>
      </c>
      <c r="F9" s="539"/>
      <c r="G9" s="538" t="s">
        <v>359</v>
      </c>
      <c r="H9" s="539"/>
      <c r="I9" s="538" t="s">
        <v>359</v>
      </c>
      <c r="J9" s="539"/>
      <c r="K9" s="538" t="s">
        <v>359</v>
      </c>
      <c r="L9" s="539"/>
      <c r="M9" s="538" t="s">
        <v>359</v>
      </c>
      <c r="N9" s="539"/>
      <c r="O9" s="538" t="s">
        <v>359</v>
      </c>
      <c r="P9" s="539"/>
    </row>
    <row r="10" spans="1:256">
      <c r="A10" s="541" t="s">
        <v>645</v>
      </c>
      <c r="B10" s="541"/>
      <c r="C10" s="538">
        <v>169873527</v>
      </c>
      <c r="D10" s="539"/>
      <c r="E10" s="538">
        <v>25585388</v>
      </c>
      <c r="F10" s="539"/>
      <c r="G10" s="538">
        <v>15747519</v>
      </c>
      <c r="H10" s="539"/>
      <c r="I10" s="538">
        <v>179711396</v>
      </c>
      <c r="J10" s="539"/>
      <c r="K10" s="538">
        <v>106767208</v>
      </c>
      <c r="L10" s="539"/>
      <c r="M10" s="538">
        <v>3421085</v>
      </c>
      <c r="N10" s="539"/>
      <c r="O10" s="538">
        <v>72944188</v>
      </c>
      <c r="P10" s="539"/>
    </row>
    <row r="11" spans="1:256">
      <c r="A11" s="537" t="s">
        <v>646</v>
      </c>
      <c r="B11" s="537"/>
      <c r="C11" s="538">
        <v>17656305</v>
      </c>
      <c r="D11" s="539"/>
      <c r="E11" s="538">
        <v>13009331</v>
      </c>
      <c r="F11" s="539"/>
      <c r="G11" s="538">
        <v>12070591</v>
      </c>
      <c r="H11" s="539"/>
      <c r="I11" s="538">
        <v>18595045</v>
      </c>
      <c r="J11" s="539"/>
      <c r="K11" s="538">
        <v>10460621</v>
      </c>
      <c r="L11" s="539"/>
      <c r="M11" s="538">
        <v>436538</v>
      </c>
      <c r="N11" s="539"/>
      <c r="O11" s="538">
        <v>8134424</v>
      </c>
      <c r="P11" s="539"/>
    </row>
    <row r="12" spans="1:256">
      <c r="A12" s="541" t="s">
        <v>647</v>
      </c>
      <c r="B12" s="541"/>
      <c r="C12" s="538" t="s">
        <v>359</v>
      </c>
      <c r="D12" s="539"/>
      <c r="E12" s="538" t="s">
        <v>359</v>
      </c>
      <c r="F12" s="539"/>
      <c r="G12" s="538" t="s">
        <v>359</v>
      </c>
      <c r="H12" s="539"/>
      <c r="I12" s="538" t="s">
        <v>359</v>
      </c>
      <c r="J12" s="539"/>
      <c r="K12" s="538" t="s">
        <v>359</v>
      </c>
      <c r="L12" s="539"/>
      <c r="M12" s="538" t="s">
        <v>359</v>
      </c>
      <c r="N12" s="539"/>
      <c r="O12" s="538" t="s">
        <v>359</v>
      </c>
      <c r="P12" s="539"/>
    </row>
    <row r="13" spans="1:256">
      <c r="A13" s="537" t="s">
        <v>648</v>
      </c>
      <c r="B13" s="537"/>
      <c r="C13" s="538" t="s">
        <v>359</v>
      </c>
      <c r="D13" s="539"/>
      <c r="E13" s="538" t="s">
        <v>359</v>
      </c>
      <c r="F13" s="539"/>
      <c r="G13" s="538" t="s">
        <v>359</v>
      </c>
      <c r="H13" s="539"/>
      <c r="I13" s="538" t="s">
        <v>359</v>
      </c>
      <c r="J13" s="539"/>
      <c r="K13" s="538" t="s">
        <v>359</v>
      </c>
      <c r="L13" s="539"/>
      <c r="M13" s="538" t="s">
        <v>359</v>
      </c>
      <c r="N13" s="539"/>
      <c r="O13" s="538" t="s">
        <v>359</v>
      </c>
      <c r="P13" s="539"/>
    </row>
    <row r="14" spans="1:256">
      <c r="A14" s="541" t="s">
        <v>649</v>
      </c>
      <c r="B14" s="541"/>
      <c r="C14" s="538" t="s">
        <v>359</v>
      </c>
      <c r="D14" s="539"/>
      <c r="E14" s="538" t="s">
        <v>359</v>
      </c>
      <c r="F14" s="539"/>
      <c r="G14" s="538" t="s">
        <v>359</v>
      </c>
      <c r="H14" s="539"/>
      <c r="I14" s="538" t="s">
        <v>359</v>
      </c>
      <c r="J14" s="539"/>
      <c r="K14" s="538" t="s">
        <v>359</v>
      </c>
      <c r="L14" s="539"/>
      <c r="M14" s="538" t="s">
        <v>359</v>
      </c>
      <c r="N14" s="539"/>
      <c r="O14" s="538" t="s">
        <v>359</v>
      </c>
      <c r="P14" s="539"/>
    </row>
    <row r="15" spans="1:256">
      <c r="A15" s="541" t="s">
        <v>650</v>
      </c>
      <c r="B15" s="541"/>
      <c r="C15" s="538" t="s">
        <v>359</v>
      </c>
      <c r="D15" s="539"/>
      <c r="E15" s="538" t="s">
        <v>359</v>
      </c>
      <c r="F15" s="539"/>
      <c r="G15" s="538" t="s">
        <v>359</v>
      </c>
      <c r="H15" s="539"/>
      <c r="I15" s="538" t="s">
        <v>359</v>
      </c>
      <c r="J15" s="539"/>
      <c r="K15" s="538" t="s">
        <v>359</v>
      </c>
      <c r="L15" s="539"/>
      <c r="M15" s="538" t="s">
        <v>359</v>
      </c>
      <c r="N15" s="539"/>
      <c r="O15" s="538" t="s">
        <v>359</v>
      </c>
      <c r="P15" s="539"/>
    </row>
    <row r="16" spans="1:256">
      <c r="A16" s="541" t="s">
        <v>651</v>
      </c>
      <c r="B16" s="541"/>
      <c r="C16" s="538">
        <v>2089003</v>
      </c>
      <c r="D16" s="539"/>
      <c r="E16" s="538">
        <v>5295317</v>
      </c>
      <c r="F16" s="539"/>
      <c r="G16" s="538">
        <v>1646254</v>
      </c>
      <c r="H16" s="539"/>
      <c r="I16" s="538">
        <v>5738067</v>
      </c>
      <c r="J16" s="539"/>
      <c r="K16" s="538">
        <v>0</v>
      </c>
      <c r="L16" s="539"/>
      <c r="M16" s="538">
        <v>0</v>
      </c>
      <c r="N16" s="539"/>
      <c r="O16" s="538">
        <v>5738067</v>
      </c>
      <c r="P16" s="539"/>
    </row>
    <row r="17" spans="1:16">
      <c r="A17" s="542" t="s">
        <v>652</v>
      </c>
      <c r="B17" s="542"/>
      <c r="C17" s="538">
        <v>249566837</v>
      </c>
      <c r="D17" s="539"/>
      <c r="E17" s="538">
        <v>3372950</v>
      </c>
      <c r="F17" s="539"/>
      <c r="G17" s="538">
        <v>1161562</v>
      </c>
      <c r="H17" s="539"/>
      <c r="I17" s="538">
        <v>251778224</v>
      </c>
      <c r="J17" s="539"/>
      <c r="K17" s="538">
        <v>78743640</v>
      </c>
      <c r="L17" s="539"/>
      <c r="M17" s="538">
        <v>3435035</v>
      </c>
      <c r="N17" s="539"/>
      <c r="O17" s="538">
        <v>173034584</v>
      </c>
      <c r="P17" s="539"/>
    </row>
    <row r="18" spans="1:16">
      <c r="A18" s="537" t="s">
        <v>653</v>
      </c>
      <c r="B18" s="537"/>
      <c r="C18" s="538">
        <v>83066699</v>
      </c>
      <c r="D18" s="539"/>
      <c r="E18" s="538">
        <v>902073</v>
      </c>
      <c r="F18" s="539"/>
      <c r="G18" s="538">
        <v>169443</v>
      </c>
      <c r="H18" s="539"/>
      <c r="I18" s="538">
        <v>83799328</v>
      </c>
      <c r="J18" s="539"/>
      <c r="K18" s="538">
        <v>0</v>
      </c>
      <c r="L18" s="539"/>
      <c r="M18" s="538">
        <v>0</v>
      </c>
      <c r="N18" s="539"/>
      <c r="O18" s="538">
        <v>83799328</v>
      </c>
      <c r="P18" s="539"/>
    </row>
    <row r="19" spans="1:16">
      <c r="A19" s="541" t="s">
        <v>645</v>
      </c>
      <c r="B19" s="541"/>
      <c r="C19" s="538">
        <v>132977</v>
      </c>
      <c r="D19" s="539"/>
      <c r="E19" s="538">
        <v>0</v>
      </c>
      <c r="F19" s="539"/>
      <c r="G19" s="538">
        <v>0</v>
      </c>
      <c r="H19" s="539"/>
      <c r="I19" s="538">
        <v>132977</v>
      </c>
      <c r="J19" s="539"/>
      <c r="K19" s="538">
        <v>121512</v>
      </c>
      <c r="L19" s="539"/>
      <c r="M19" s="538">
        <v>945</v>
      </c>
      <c r="N19" s="539"/>
      <c r="O19" s="538">
        <v>11464</v>
      </c>
      <c r="P19" s="539"/>
    </row>
    <row r="20" spans="1:16">
      <c r="A20" s="537" t="s">
        <v>646</v>
      </c>
      <c r="B20" s="537"/>
      <c r="C20" s="538">
        <v>165942088</v>
      </c>
      <c r="D20" s="539"/>
      <c r="E20" s="538">
        <v>1308002</v>
      </c>
      <c r="F20" s="539"/>
      <c r="G20" s="538">
        <v>89873</v>
      </c>
      <c r="H20" s="539"/>
      <c r="I20" s="538">
        <v>167160216</v>
      </c>
      <c r="J20" s="539"/>
      <c r="K20" s="538">
        <v>78622128</v>
      </c>
      <c r="L20" s="539"/>
      <c r="M20" s="538">
        <v>3434090</v>
      </c>
      <c r="N20" s="539"/>
      <c r="O20" s="538">
        <v>88538089</v>
      </c>
      <c r="P20" s="539"/>
    </row>
    <row r="21" spans="1:16">
      <c r="A21" s="537" t="s">
        <v>650</v>
      </c>
      <c r="B21" s="537"/>
      <c r="C21" s="538" t="s">
        <v>359</v>
      </c>
      <c r="D21" s="539"/>
      <c r="E21" s="538" t="s">
        <v>359</v>
      </c>
      <c r="F21" s="539"/>
      <c r="G21" s="538" t="s">
        <v>359</v>
      </c>
      <c r="H21" s="539"/>
      <c r="I21" s="538" t="s">
        <v>359</v>
      </c>
      <c r="J21" s="539"/>
      <c r="K21" s="538" t="s">
        <v>359</v>
      </c>
      <c r="L21" s="539"/>
      <c r="M21" s="538" t="s">
        <v>359</v>
      </c>
      <c r="N21" s="539"/>
      <c r="O21" s="538" t="s">
        <v>359</v>
      </c>
      <c r="P21" s="539"/>
    </row>
    <row r="22" spans="1:16">
      <c r="A22" s="541" t="s">
        <v>651</v>
      </c>
      <c r="B22" s="541"/>
      <c r="C22" s="538">
        <v>425074</v>
      </c>
      <c r="D22" s="539"/>
      <c r="E22" s="538">
        <v>1162875</v>
      </c>
      <c r="F22" s="539"/>
      <c r="G22" s="538">
        <v>902246</v>
      </c>
      <c r="H22" s="539"/>
      <c r="I22" s="538">
        <v>685703</v>
      </c>
      <c r="J22" s="539"/>
      <c r="K22" s="538">
        <v>0</v>
      </c>
      <c r="L22" s="539"/>
      <c r="M22" s="538">
        <v>0</v>
      </c>
      <c r="N22" s="539"/>
      <c r="O22" s="538">
        <v>685703</v>
      </c>
      <c r="P22" s="539"/>
    </row>
    <row r="23" spans="1:16">
      <c r="A23" s="537" t="s">
        <v>654</v>
      </c>
      <c r="B23" s="537"/>
      <c r="C23" s="538">
        <v>4312221</v>
      </c>
      <c r="D23" s="539"/>
      <c r="E23" s="538">
        <v>981035</v>
      </c>
      <c r="F23" s="539"/>
      <c r="G23" s="538">
        <v>1586251</v>
      </c>
      <c r="H23" s="539"/>
      <c r="I23" s="538">
        <v>3707005</v>
      </c>
      <c r="J23" s="539"/>
      <c r="K23" s="538">
        <v>2730281</v>
      </c>
      <c r="L23" s="539"/>
      <c r="M23" s="538">
        <v>209602</v>
      </c>
      <c r="N23" s="539"/>
      <c r="O23" s="538">
        <v>976725</v>
      </c>
      <c r="P23" s="539"/>
    </row>
    <row r="24" spans="1:16">
      <c r="A24" s="543" t="s">
        <v>353</v>
      </c>
      <c r="B24" s="544"/>
      <c r="C24" s="538">
        <v>613390174</v>
      </c>
      <c r="D24" s="539"/>
      <c r="E24" s="538">
        <v>54610992</v>
      </c>
      <c r="F24" s="539"/>
      <c r="G24" s="538">
        <v>38170096</v>
      </c>
      <c r="H24" s="539"/>
      <c r="I24" s="538">
        <v>629831070</v>
      </c>
      <c r="J24" s="539"/>
      <c r="K24" s="538">
        <v>198701750</v>
      </c>
      <c r="L24" s="539"/>
      <c r="M24" s="538">
        <v>7502260</v>
      </c>
      <c r="N24" s="539"/>
      <c r="O24" s="538">
        <v>431129320</v>
      </c>
      <c r="P24" s="539"/>
    </row>
  </sheetData>
  <mergeCells count="152">
    <mergeCell ref="M24:N24"/>
    <mergeCell ref="O24:P24"/>
    <mergeCell ref="A24:B24"/>
    <mergeCell ref="C24:D24"/>
    <mergeCell ref="E24:F24"/>
    <mergeCell ref="G24:H24"/>
    <mergeCell ref="I24:J24"/>
    <mergeCell ref="K24:L24"/>
    <mergeCell ref="M22:N22"/>
    <mergeCell ref="O22:P22"/>
    <mergeCell ref="A23:B23"/>
    <mergeCell ref="C23:D23"/>
    <mergeCell ref="E23:F23"/>
    <mergeCell ref="G23:H23"/>
    <mergeCell ref="I23:J23"/>
    <mergeCell ref="K23:L23"/>
    <mergeCell ref="M23:N23"/>
    <mergeCell ref="O23:P23"/>
    <mergeCell ref="A22:B22"/>
    <mergeCell ref="C22:D22"/>
    <mergeCell ref="E22:F22"/>
    <mergeCell ref="G22:H22"/>
    <mergeCell ref="I22:J22"/>
    <mergeCell ref="K22:L22"/>
    <mergeCell ref="M20:N20"/>
    <mergeCell ref="O20:P20"/>
    <mergeCell ref="A21:B21"/>
    <mergeCell ref="C21:D21"/>
    <mergeCell ref="E21:F21"/>
    <mergeCell ref="G21:H21"/>
    <mergeCell ref="I21:J21"/>
    <mergeCell ref="K21:L21"/>
    <mergeCell ref="M21:N21"/>
    <mergeCell ref="O21:P21"/>
    <mergeCell ref="A20:B20"/>
    <mergeCell ref="C20:D20"/>
    <mergeCell ref="E20:F20"/>
    <mergeCell ref="G20:H20"/>
    <mergeCell ref="I20:J20"/>
    <mergeCell ref="K20:L20"/>
    <mergeCell ref="M18:N18"/>
    <mergeCell ref="O18:P18"/>
    <mergeCell ref="A19:B19"/>
    <mergeCell ref="C19:D19"/>
    <mergeCell ref="E19:F19"/>
    <mergeCell ref="G19:H19"/>
    <mergeCell ref="I19:J19"/>
    <mergeCell ref="K19:L19"/>
    <mergeCell ref="M19:N19"/>
    <mergeCell ref="O19:P19"/>
    <mergeCell ref="A18:B18"/>
    <mergeCell ref="C18:D18"/>
    <mergeCell ref="E18:F18"/>
    <mergeCell ref="G18:H18"/>
    <mergeCell ref="I18:J18"/>
    <mergeCell ref="K18:L18"/>
    <mergeCell ref="M16:N16"/>
    <mergeCell ref="O16:P16"/>
    <mergeCell ref="A17:B17"/>
    <mergeCell ref="C17:D17"/>
    <mergeCell ref="E17:F17"/>
    <mergeCell ref="G17:H17"/>
    <mergeCell ref="I17:J17"/>
    <mergeCell ref="K17:L17"/>
    <mergeCell ref="M17:N17"/>
    <mergeCell ref="O17:P17"/>
    <mergeCell ref="A16:B16"/>
    <mergeCell ref="C16:D16"/>
    <mergeCell ref="E16:F16"/>
    <mergeCell ref="G16:H16"/>
    <mergeCell ref="I16:J16"/>
    <mergeCell ref="K16:L16"/>
    <mergeCell ref="M14:N14"/>
    <mergeCell ref="O14:P14"/>
    <mergeCell ref="A15:B15"/>
    <mergeCell ref="C15:D15"/>
    <mergeCell ref="E15:F15"/>
    <mergeCell ref="G15:H15"/>
    <mergeCell ref="I15:J15"/>
    <mergeCell ref="K15:L15"/>
    <mergeCell ref="M15:N15"/>
    <mergeCell ref="O15:P15"/>
    <mergeCell ref="A14:B14"/>
    <mergeCell ref="C14:D14"/>
    <mergeCell ref="E14:F14"/>
    <mergeCell ref="G14:H14"/>
    <mergeCell ref="I14:J14"/>
    <mergeCell ref="K14:L14"/>
    <mergeCell ref="M12:N12"/>
    <mergeCell ref="O12:P12"/>
    <mergeCell ref="A13:B13"/>
    <mergeCell ref="C13:D13"/>
    <mergeCell ref="E13:F13"/>
    <mergeCell ref="G13:H13"/>
    <mergeCell ref="I13:J13"/>
    <mergeCell ref="K13:L13"/>
    <mergeCell ref="M13:N13"/>
    <mergeCell ref="O13:P13"/>
    <mergeCell ref="A12:B12"/>
    <mergeCell ref="C12:D12"/>
    <mergeCell ref="E12:F12"/>
    <mergeCell ref="G12:H12"/>
    <mergeCell ref="I12:J12"/>
    <mergeCell ref="K12:L12"/>
    <mergeCell ref="M10:N10"/>
    <mergeCell ref="O10:P10"/>
    <mergeCell ref="A11:B11"/>
    <mergeCell ref="C11:D11"/>
    <mergeCell ref="E11:F11"/>
    <mergeCell ref="G11:H11"/>
    <mergeCell ref="I11:J11"/>
    <mergeCell ref="K11:L11"/>
    <mergeCell ref="M11:N11"/>
    <mergeCell ref="O11:P11"/>
    <mergeCell ref="A10:B10"/>
    <mergeCell ref="C10:D10"/>
    <mergeCell ref="E10:F10"/>
    <mergeCell ref="G10:H10"/>
    <mergeCell ref="I10:J10"/>
    <mergeCell ref="K10:L10"/>
    <mergeCell ref="M8:N8"/>
    <mergeCell ref="O8:P8"/>
    <mergeCell ref="A9:B9"/>
    <mergeCell ref="C9:D9"/>
    <mergeCell ref="E9:F9"/>
    <mergeCell ref="G9:H9"/>
    <mergeCell ref="I9:J9"/>
    <mergeCell ref="K9:L9"/>
    <mergeCell ref="M9:N9"/>
    <mergeCell ref="O9:P9"/>
    <mergeCell ref="A8:B8"/>
    <mergeCell ref="C8:D8"/>
    <mergeCell ref="E8:F8"/>
    <mergeCell ref="G8:H8"/>
    <mergeCell ref="I8:J8"/>
    <mergeCell ref="K8:L8"/>
    <mergeCell ref="M6:N6"/>
    <mergeCell ref="O6:P6"/>
    <mergeCell ref="A7:B7"/>
    <mergeCell ref="C7:D7"/>
    <mergeCell ref="E7:F7"/>
    <mergeCell ref="G7:H7"/>
    <mergeCell ref="I7:J7"/>
    <mergeCell ref="K7:L7"/>
    <mergeCell ref="M7:N7"/>
    <mergeCell ref="O7:P7"/>
    <mergeCell ref="A6:B6"/>
    <mergeCell ref="C6:D6"/>
    <mergeCell ref="E6:F6"/>
    <mergeCell ref="G6:H6"/>
    <mergeCell ref="I6:J6"/>
    <mergeCell ref="K6:L6"/>
  </mergeCells>
  <phoneticPr fontId="3"/>
  <pageMargins left="0.7" right="0.7" top="0.75" bottom="0.75" header="0.3" footer="0.3"/>
  <pageSetup paperSize="9" scale="8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CEE4D-1FBE-40B1-A5A0-B3AF220A4675}">
  <sheetPr>
    <pageSetUpPr fitToPage="1"/>
  </sheetPr>
  <dimension ref="A2:R22"/>
  <sheetViews>
    <sheetView showGridLines="0" view="pageBreakPreview" zoomScale="60" zoomScaleNormal="100" workbookViewId="0">
      <selection activeCell="L35" sqref="L35"/>
    </sheetView>
  </sheetViews>
  <sheetFormatPr defaultColWidth="8.875" defaultRowHeight="13.5"/>
  <cols>
    <col min="1" max="1" width="3.75" style="419" customWidth="1"/>
    <col min="2" max="2" width="16.75" style="419" customWidth="1"/>
    <col min="3" max="18" width="9.5" style="419" customWidth="1"/>
    <col min="19" max="253" width="8.875" style="419"/>
    <col min="254" max="254" width="3.75" style="419" customWidth="1"/>
    <col min="255" max="255" width="16.75" style="419" customWidth="1"/>
    <col min="256" max="273" width="9.5" style="419" customWidth="1"/>
    <col min="274" max="509" width="8.875" style="419"/>
    <col min="510" max="510" width="3.75" style="419" customWidth="1"/>
    <col min="511" max="511" width="16.75" style="419" customWidth="1"/>
    <col min="512" max="529" width="9.5" style="419" customWidth="1"/>
    <col min="530" max="765" width="8.875" style="419"/>
    <col min="766" max="766" width="3.75" style="419" customWidth="1"/>
    <col min="767" max="767" width="16.75" style="419" customWidth="1"/>
    <col min="768" max="785" width="9.5" style="419" customWidth="1"/>
    <col min="786" max="1021" width="8.875" style="419"/>
    <col min="1022" max="1022" width="3.75" style="419" customWidth="1"/>
    <col min="1023" max="1023" width="16.75" style="419" customWidth="1"/>
    <col min="1024" max="1041" width="9.5" style="419" customWidth="1"/>
    <col min="1042" max="1277" width="8.875" style="419"/>
    <col min="1278" max="1278" width="3.75" style="419" customWidth="1"/>
    <col min="1279" max="1279" width="16.75" style="419" customWidth="1"/>
    <col min="1280" max="1297" width="9.5" style="419" customWidth="1"/>
    <col min="1298" max="1533" width="8.875" style="419"/>
    <col min="1534" max="1534" width="3.75" style="419" customWidth="1"/>
    <col min="1535" max="1535" width="16.75" style="419" customWidth="1"/>
    <col min="1536" max="1553" width="9.5" style="419" customWidth="1"/>
    <col min="1554" max="1789" width="8.875" style="419"/>
    <col min="1790" max="1790" width="3.75" style="419" customWidth="1"/>
    <col min="1791" max="1791" width="16.75" style="419" customWidth="1"/>
    <col min="1792" max="1809" width="9.5" style="419" customWidth="1"/>
    <col min="1810" max="2045" width="8.875" style="419"/>
    <col min="2046" max="2046" width="3.75" style="419" customWidth="1"/>
    <col min="2047" max="2047" width="16.75" style="419" customWidth="1"/>
    <col min="2048" max="2065" width="9.5" style="419" customWidth="1"/>
    <col min="2066" max="2301" width="8.875" style="419"/>
    <col min="2302" max="2302" width="3.75" style="419" customWidth="1"/>
    <col min="2303" max="2303" width="16.75" style="419" customWidth="1"/>
    <col min="2304" max="2321" width="9.5" style="419" customWidth="1"/>
    <col min="2322" max="2557" width="8.875" style="419"/>
    <col min="2558" max="2558" width="3.75" style="419" customWidth="1"/>
    <col min="2559" max="2559" width="16.75" style="419" customWidth="1"/>
    <col min="2560" max="2577" width="9.5" style="419" customWidth="1"/>
    <col min="2578" max="2813" width="8.875" style="419"/>
    <col min="2814" max="2814" width="3.75" style="419" customWidth="1"/>
    <col min="2815" max="2815" width="16.75" style="419" customWidth="1"/>
    <col min="2816" max="2833" width="9.5" style="419" customWidth="1"/>
    <col min="2834" max="3069" width="8.875" style="419"/>
    <col min="3070" max="3070" width="3.75" style="419" customWidth="1"/>
    <col min="3071" max="3071" width="16.75" style="419" customWidth="1"/>
    <col min="3072" max="3089" width="9.5" style="419" customWidth="1"/>
    <col min="3090" max="3325" width="8.875" style="419"/>
    <col min="3326" max="3326" width="3.75" style="419" customWidth="1"/>
    <col min="3327" max="3327" width="16.75" style="419" customWidth="1"/>
    <col min="3328" max="3345" width="9.5" style="419" customWidth="1"/>
    <col min="3346" max="3581" width="8.875" style="419"/>
    <col min="3582" max="3582" width="3.75" style="419" customWidth="1"/>
    <col min="3583" max="3583" width="16.75" style="419" customWidth="1"/>
    <col min="3584" max="3601" width="9.5" style="419" customWidth="1"/>
    <col min="3602" max="3837" width="8.875" style="419"/>
    <col min="3838" max="3838" width="3.75" style="419" customWidth="1"/>
    <col min="3839" max="3839" width="16.75" style="419" customWidth="1"/>
    <col min="3840" max="3857" width="9.5" style="419" customWidth="1"/>
    <col min="3858" max="4093" width="8.875" style="419"/>
    <col min="4094" max="4094" width="3.75" style="419" customWidth="1"/>
    <col min="4095" max="4095" width="16.75" style="419" customWidth="1"/>
    <col min="4096" max="4113" width="9.5" style="419" customWidth="1"/>
    <col min="4114" max="4349" width="8.875" style="419"/>
    <col min="4350" max="4350" width="3.75" style="419" customWidth="1"/>
    <col min="4351" max="4351" width="16.75" style="419" customWidth="1"/>
    <col min="4352" max="4369" width="9.5" style="419" customWidth="1"/>
    <col min="4370" max="4605" width="8.875" style="419"/>
    <col min="4606" max="4606" width="3.75" style="419" customWidth="1"/>
    <col min="4607" max="4607" width="16.75" style="419" customWidth="1"/>
    <col min="4608" max="4625" width="9.5" style="419" customWidth="1"/>
    <col min="4626" max="4861" width="8.875" style="419"/>
    <col min="4862" max="4862" width="3.75" style="419" customWidth="1"/>
    <col min="4863" max="4863" width="16.75" style="419" customWidth="1"/>
    <col min="4864" max="4881" width="9.5" style="419" customWidth="1"/>
    <col min="4882" max="5117" width="8.875" style="419"/>
    <col min="5118" max="5118" width="3.75" style="419" customWidth="1"/>
    <col min="5119" max="5119" width="16.75" style="419" customWidth="1"/>
    <col min="5120" max="5137" width="9.5" style="419" customWidth="1"/>
    <col min="5138" max="5373" width="8.875" style="419"/>
    <col min="5374" max="5374" width="3.75" style="419" customWidth="1"/>
    <col min="5375" max="5375" width="16.75" style="419" customWidth="1"/>
    <col min="5376" max="5393" width="9.5" style="419" customWidth="1"/>
    <col min="5394" max="5629" width="8.875" style="419"/>
    <col min="5630" max="5630" width="3.75" style="419" customWidth="1"/>
    <col min="5631" max="5631" width="16.75" style="419" customWidth="1"/>
    <col min="5632" max="5649" width="9.5" style="419" customWidth="1"/>
    <col min="5650" max="5885" width="8.875" style="419"/>
    <col min="5886" max="5886" width="3.75" style="419" customWidth="1"/>
    <col min="5887" max="5887" width="16.75" style="419" customWidth="1"/>
    <col min="5888" max="5905" width="9.5" style="419" customWidth="1"/>
    <col min="5906" max="6141" width="8.875" style="419"/>
    <col min="6142" max="6142" width="3.75" style="419" customWidth="1"/>
    <col min="6143" max="6143" width="16.75" style="419" customWidth="1"/>
    <col min="6144" max="6161" width="9.5" style="419" customWidth="1"/>
    <col min="6162" max="6397" width="8.875" style="419"/>
    <col min="6398" max="6398" width="3.75" style="419" customWidth="1"/>
    <col min="6399" max="6399" width="16.75" style="419" customWidth="1"/>
    <col min="6400" max="6417" width="9.5" style="419" customWidth="1"/>
    <col min="6418" max="6653" width="8.875" style="419"/>
    <col min="6654" max="6654" width="3.75" style="419" customWidth="1"/>
    <col min="6655" max="6655" width="16.75" style="419" customWidth="1"/>
    <col min="6656" max="6673" width="9.5" style="419" customWidth="1"/>
    <col min="6674" max="6909" width="8.875" style="419"/>
    <col min="6910" max="6910" width="3.75" style="419" customWidth="1"/>
    <col min="6911" max="6911" width="16.75" style="419" customWidth="1"/>
    <col min="6912" max="6929" width="9.5" style="419" customWidth="1"/>
    <col min="6930" max="7165" width="8.875" style="419"/>
    <col min="7166" max="7166" width="3.75" style="419" customWidth="1"/>
    <col min="7167" max="7167" width="16.75" style="419" customWidth="1"/>
    <col min="7168" max="7185" width="9.5" style="419" customWidth="1"/>
    <col min="7186" max="7421" width="8.875" style="419"/>
    <col min="7422" max="7422" width="3.75" style="419" customWidth="1"/>
    <col min="7423" max="7423" width="16.75" style="419" customWidth="1"/>
    <col min="7424" max="7441" width="9.5" style="419" customWidth="1"/>
    <col min="7442" max="7677" width="8.875" style="419"/>
    <col min="7678" max="7678" width="3.75" style="419" customWidth="1"/>
    <col min="7679" max="7679" width="16.75" style="419" customWidth="1"/>
    <col min="7680" max="7697" width="9.5" style="419" customWidth="1"/>
    <col min="7698" max="7933" width="8.875" style="419"/>
    <col min="7934" max="7934" width="3.75" style="419" customWidth="1"/>
    <col min="7935" max="7935" width="16.75" style="419" customWidth="1"/>
    <col min="7936" max="7953" width="9.5" style="419" customWidth="1"/>
    <col min="7954" max="8189" width="8.875" style="419"/>
    <col min="8190" max="8190" width="3.75" style="419" customWidth="1"/>
    <col min="8191" max="8191" width="16.75" style="419" customWidth="1"/>
    <col min="8192" max="8209" width="9.5" style="419" customWidth="1"/>
    <col min="8210" max="8445" width="8.875" style="419"/>
    <col min="8446" max="8446" width="3.75" style="419" customWidth="1"/>
    <col min="8447" max="8447" width="16.75" style="419" customWidth="1"/>
    <col min="8448" max="8465" width="9.5" style="419" customWidth="1"/>
    <col min="8466" max="8701" width="8.875" style="419"/>
    <col min="8702" max="8702" width="3.75" style="419" customWidth="1"/>
    <col min="8703" max="8703" width="16.75" style="419" customWidth="1"/>
    <col min="8704" max="8721" width="9.5" style="419" customWidth="1"/>
    <col min="8722" max="8957" width="8.875" style="419"/>
    <col min="8958" max="8958" width="3.75" style="419" customWidth="1"/>
    <col min="8959" max="8959" width="16.75" style="419" customWidth="1"/>
    <col min="8960" max="8977" width="9.5" style="419" customWidth="1"/>
    <col min="8978" max="9213" width="8.875" style="419"/>
    <col min="9214" max="9214" width="3.75" style="419" customWidth="1"/>
    <col min="9215" max="9215" width="16.75" style="419" customWidth="1"/>
    <col min="9216" max="9233" width="9.5" style="419" customWidth="1"/>
    <col min="9234" max="9469" width="8.875" style="419"/>
    <col min="9470" max="9470" width="3.75" style="419" customWidth="1"/>
    <col min="9471" max="9471" width="16.75" style="419" customWidth="1"/>
    <col min="9472" max="9489" width="9.5" style="419" customWidth="1"/>
    <col min="9490" max="9725" width="8.875" style="419"/>
    <col min="9726" max="9726" width="3.75" style="419" customWidth="1"/>
    <col min="9727" max="9727" width="16.75" style="419" customWidth="1"/>
    <col min="9728" max="9745" width="9.5" style="419" customWidth="1"/>
    <col min="9746" max="9981" width="8.875" style="419"/>
    <col min="9982" max="9982" width="3.75" style="419" customWidth="1"/>
    <col min="9983" max="9983" width="16.75" style="419" customWidth="1"/>
    <col min="9984" max="10001" width="9.5" style="419" customWidth="1"/>
    <col min="10002" max="10237" width="8.875" style="419"/>
    <col min="10238" max="10238" width="3.75" style="419" customWidth="1"/>
    <col min="10239" max="10239" width="16.75" style="419" customWidth="1"/>
    <col min="10240" max="10257" width="9.5" style="419" customWidth="1"/>
    <col min="10258" max="10493" width="8.875" style="419"/>
    <col min="10494" max="10494" width="3.75" style="419" customWidth="1"/>
    <col min="10495" max="10495" width="16.75" style="419" customWidth="1"/>
    <col min="10496" max="10513" width="9.5" style="419" customWidth="1"/>
    <col min="10514" max="10749" width="8.875" style="419"/>
    <col min="10750" max="10750" width="3.75" style="419" customWidth="1"/>
    <col min="10751" max="10751" width="16.75" style="419" customWidth="1"/>
    <col min="10752" max="10769" width="9.5" style="419" customWidth="1"/>
    <col min="10770" max="11005" width="8.875" style="419"/>
    <col min="11006" max="11006" width="3.75" style="419" customWidth="1"/>
    <col min="11007" max="11007" width="16.75" style="419" customWidth="1"/>
    <col min="11008" max="11025" width="9.5" style="419" customWidth="1"/>
    <col min="11026" max="11261" width="8.875" style="419"/>
    <col min="11262" max="11262" width="3.75" style="419" customWidth="1"/>
    <col min="11263" max="11263" width="16.75" style="419" customWidth="1"/>
    <col min="11264" max="11281" width="9.5" style="419" customWidth="1"/>
    <col min="11282" max="11517" width="8.875" style="419"/>
    <col min="11518" max="11518" width="3.75" style="419" customWidth="1"/>
    <col min="11519" max="11519" width="16.75" style="419" customWidth="1"/>
    <col min="11520" max="11537" width="9.5" style="419" customWidth="1"/>
    <col min="11538" max="11773" width="8.875" style="419"/>
    <col min="11774" max="11774" width="3.75" style="419" customWidth="1"/>
    <col min="11775" max="11775" width="16.75" style="419" customWidth="1"/>
    <col min="11776" max="11793" width="9.5" style="419" customWidth="1"/>
    <col min="11794" max="12029" width="8.875" style="419"/>
    <col min="12030" max="12030" width="3.75" style="419" customWidth="1"/>
    <col min="12031" max="12031" width="16.75" style="419" customWidth="1"/>
    <col min="12032" max="12049" width="9.5" style="419" customWidth="1"/>
    <col min="12050" max="12285" width="8.875" style="419"/>
    <col min="12286" max="12286" width="3.75" style="419" customWidth="1"/>
    <col min="12287" max="12287" width="16.75" style="419" customWidth="1"/>
    <col min="12288" max="12305" width="9.5" style="419" customWidth="1"/>
    <col min="12306" max="12541" width="8.875" style="419"/>
    <col min="12542" max="12542" width="3.75" style="419" customWidth="1"/>
    <col min="12543" max="12543" width="16.75" style="419" customWidth="1"/>
    <col min="12544" max="12561" width="9.5" style="419" customWidth="1"/>
    <col min="12562" max="12797" width="8.875" style="419"/>
    <col min="12798" max="12798" width="3.75" style="419" customWidth="1"/>
    <col min="12799" max="12799" width="16.75" style="419" customWidth="1"/>
    <col min="12800" max="12817" width="9.5" style="419" customWidth="1"/>
    <col min="12818" max="13053" width="8.875" style="419"/>
    <col min="13054" max="13054" width="3.75" style="419" customWidth="1"/>
    <col min="13055" max="13055" width="16.75" style="419" customWidth="1"/>
    <col min="13056" max="13073" width="9.5" style="419" customWidth="1"/>
    <col min="13074" max="13309" width="8.875" style="419"/>
    <col min="13310" max="13310" width="3.75" style="419" customWidth="1"/>
    <col min="13311" max="13311" width="16.75" style="419" customWidth="1"/>
    <col min="13312" max="13329" width="9.5" style="419" customWidth="1"/>
    <col min="13330" max="13565" width="8.875" style="419"/>
    <col min="13566" max="13566" width="3.75" style="419" customWidth="1"/>
    <col min="13567" max="13567" width="16.75" style="419" customWidth="1"/>
    <col min="13568" max="13585" width="9.5" style="419" customWidth="1"/>
    <col min="13586" max="13821" width="8.875" style="419"/>
    <col min="13822" max="13822" width="3.75" style="419" customWidth="1"/>
    <col min="13823" max="13823" width="16.75" style="419" customWidth="1"/>
    <col min="13824" max="13841" width="9.5" style="419" customWidth="1"/>
    <col min="13842" max="14077" width="8.875" style="419"/>
    <col min="14078" max="14078" width="3.75" style="419" customWidth="1"/>
    <col min="14079" max="14079" width="16.75" style="419" customWidth="1"/>
    <col min="14080" max="14097" width="9.5" style="419" customWidth="1"/>
    <col min="14098" max="14333" width="8.875" style="419"/>
    <col min="14334" max="14334" width="3.75" style="419" customWidth="1"/>
    <col min="14335" max="14335" width="16.75" style="419" customWidth="1"/>
    <col min="14336" max="14353" width="9.5" style="419" customWidth="1"/>
    <col min="14354" max="14589" width="8.875" style="419"/>
    <col min="14590" max="14590" width="3.75" style="419" customWidth="1"/>
    <col min="14591" max="14591" width="16.75" style="419" customWidth="1"/>
    <col min="14592" max="14609" width="9.5" style="419" customWidth="1"/>
    <col min="14610" max="14845" width="8.875" style="419"/>
    <col min="14846" max="14846" width="3.75" style="419" customWidth="1"/>
    <col min="14847" max="14847" width="16.75" style="419" customWidth="1"/>
    <col min="14848" max="14865" width="9.5" style="419" customWidth="1"/>
    <col min="14866" max="15101" width="8.875" style="419"/>
    <col min="15102" max="15102" width="3.75" style="419" customWidth="1"/>
    <col min="15103" max="15103" width="16.75" style="419" customWidth="1"/>
    <col min="15104" max="15121" width="9.5" style="419" customWidth="1"/>
    <col min="15122" max="15357" width="8.875" style="419"/>
    <col min="15358" max="15358" width="3.75" style="419" customWidth="1"/>
    <col min="15359" max="15359" width="16.75" style="419" customWidth="1"/>
    <col min="15360" max="15377" width="9.5" style="419" customWidth="1"/>
    <col min="15378" max="15613" width="8.875" style="419"/>
    <col min="15614" max="15614" width="3.75" style="419" customWidth="1"/>
    <col min="15615" max="15615" width="16.75" style="419" customWidth="1"/>
    <col min="15616" max="15633" width="9.5" style="419" customWidth="1"/>
    <col min="15634" max="15869" width="8.875" style="419"/>
    <col min="15870" max="15870" width="3.75" style="419" customWidth="1"/>
    <col min="15871" max="15871" width="16.75" style="419" customWidth="1"/>
    <col min="15872" max="15889" width="9.5" style="419" customWidth="1"/>
    <col min="15890" max="16125" width="8.875" style="419"/>
    <col min="16126" max="16126" width="3.75" style="419" customWidth="1"/>
    <col min="16127" max="16127" width="16.75" style="419" customWidth="1"/>
    <col min="16128" max="16145" width="9.5" style="419" customWidth="1"/>
    <col min="16146" max="16384" width="8.875" style="419"/>
  </cols>
  <sheetData>
    <row r="2" spans="1:18" ht="17.25">
      <c r="A2" s="421" t="s">
        <v>659</v>
      </c>
      <c r="B2" s="422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0"/>
      <c r="O2" s="420"/>
      <c r="P2" s="420"/>
      <c r="Q2" s="420"/>
      <c r="R2" s="424" t="s">
        <v>551</v>
      </c>
    </row>
    <row r="3" spans="1:18">
      <c r="A3" s="536" t="s">
        <v>634</v>
      </c>
      <c r="B3" s="536"/>
      <c r="C3" s="536" t="s">
        <v>655</v>
      </c>
      <c r="D3" s="536"/>
      <c r="E3" s="536" t="s">
        <v>625</v>
      </c>
      <c r="F3" s="536"/>
      <c r="G3" s="536" t="s">
        <v>626</v>
      </c>
      <c r="H3" s="536"/>
      <c r="I3" s="536" t="s">
        <v>627</v>
      </c>
      <c r="J3" s="536"/>
      <c r="K3" s="536" t="s">
        <v>628</v>
      </c>
      <c r="L3" s="536"/>
      <c r="M3" s="536" t="s">
        <v>629</v>
      </c>
      <c r="N3" s="536"/>
      <c r="O3" s="536" t="s">
        <v>630</v>
      </c>
      <c r="P3" s="536"/>
      <c r="Q3" s="536" t="s">
        <v>353</v>
      </c>
      <c r="R3" s="536"/>
    </row>
    <row r="4" spans="1:18">
      <c r="A4" s="536"/>
      <c r="B4" s="536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  <c r="R4" s="536"/>
    </row>
    <row r="5" spans="1:18">
      <c r="A5" s="545" t="s">
        <v>642</v>
      </c>
      <c r="B5" s="546"/>
      <c r="C5" s="538">
        <v>971397</v>
      </c>
      <c r="D5" s="539"/>
      <c r="E5" s="538">
        <v>136143146</v>
      </c>
      <c r="F5" s="539"/>
      <c r="G5" s="538">
        <v>17654298</v>
      </c>
      <c r="H5" s="539"/>
      <c r="I5" s="538">
        <v>32619962</v>
      </c>
      <c r="J5" s="539"/>
      <c r="K5" s="538">
        <v>1602754</v>
      </c>
      <c r="L5" s="539"/>
      <c r="M5" s="538">
        <v>1184591</v>
      </c>
      <c r="N5" s="539"/>
      <c r="O5" s="538">
        <v>66941864</v>
      </c>
      <c r="P5" s="539"/>
      <c r="Q5" s="538">
        <v>257118012</v>
      </c>
      <c r="R5" s="539"/>
    </row>
    <row r="6" spans="1:18">
      <c r="A6" s="541" t="s">
        <v>653</v>
      </c>
      <c r="B6" s="541"/>
      <c r="C6" s="538">
        <v>921968</v>
      </c>
      <c r="D6" s="539"/>
      <c r="E6" s="538">
        <v>105097695</v>
      </c>
      <c r="F6" s="539"/>
      <c r="G6" s="538">
        <v>9966967</v>
      </c>
      <c r="H6" s="539"/>
      <c r="I6" s="538">
        <v>8677544</v>
      </c>
      <c r="J6" s="539"/>
      <c r="K6" s="538">
        <v>926034</v>
      </c>
      <c r="L6" s="539"/>
      <c r="M6" s="538">
        <v>413095</v>
      </c>
      <c r="N6" s="539"/>
      <c r="O6" s="538">
        <v>44298030</v>
      </c>
      <c r="P6" s="539"/>
      <c r="Q6" s="538">
        <v>170301332</v>
      </c>
      <c r="R6" s="539"/>
    </row>
    <row r="7" spans="1:18">
      <c r="A7" s="541" t="s">
        <v>644</v>
      </c>
      <c r="B7" s="541"/>
      <c r="C7" s="538" t="s">
        <v>359</v>
      </c>
      <c r="D7" s="539"/>
      <c r="E7" s="538" t="s">
        <v>359</v>
      </c>
      <c r="F7" s="539"/>
      <c r="G7" s="538" t="s">
        <v>359</v>
      </c>
      <c r="H7" s="539"/>
      <c r="I7" s="538" t="s">
        <v>359</v>
      </c>
      <c r="J7" s="539"/>
      <c r="K7" s="538" t="s">
        <v>359</v>
      </c>
      <c r="L7" s="539"/>
      <c r="M7" s="538" t="s">
        <v>359</v>
      </c>
      <c r="N7" s="539"/>
      <c r="O7" s="538" t="s">
        <v>359</v>
      </c>
      <c r="P7" s="539"/>
      <c r="Q7" s="538" t="s">
        <v>359</v>
      </c>
      <c r="R7" s="539"/>
    </row>
    <row r="8" spans="1:18">
      <c r="A8" s="537" t="s">
        <v>645</v>
      </c>
      <c r="B8" s="537"/>
      <c r="C8" s="538">
        <v>49429</v>
      </c>
      <c r="D8" s="539"/>
      <c r="E8" s="538">
        <v>29866895</v>
      </c>
      <c r="F8" s="539"/>
      <c r="G8" s="538">
        <v>7560144</v>
      </c>
      <c r="H8" s="539"/>
      <c r="I8" s="538">
        <v>11976471</v>
      </c>
      <c r="J8" s="539"/>
      <c r="K8" s="538">
        <v>638323</v>
      </c>
      <c r="L8" s="539"/>
      <c r="M8" s="538">
        <v>240355</v>
      </c>
      <c r="N8" s="539"/>
      <c r="O8" s="538">
        <v>22612572</v>
      </c>
      <c r="P8" s="539"/>
      <c r="Q8" s="538">
        <v>72944188</v>
      </c>
      <c r="R8" s="539"/>
    </row>
    <row r="9" spans="1:18">
      <c r="A9" s="541" t="s">
        <v>646</v>
      </c>
      <c r="B9" s="541"/>
      <c r="C9" s="538">
        <v>0</v>
      </c>
      <c r="D9" s="539"/>
      <c r="E9" s="538">
        <v>1138887</v>
      </c>
      <c r="F9" s="539"/>
      <c r="G9" s="538">
        <v>127187</v>
      </c>
      <c r="H9" s="539"/>
      <c r="I9" s="538">
        <v>6267549</v>
      </c>
      <c r="J9" s="539"/>
      <c r="K9" s="538">
        <v>38397</v>
      </c>
      <c r="L9" s="539"/>
      <c r="M9" s="538">
        <v>531142</v>
      </c>
      <c r="N9" s="539"/>
      <c r="O9" s="538">
        <v>31262</v>
      </c>
      <c r="P9" s="539"/>
      <c r="Q9" s="538">
        <v>8134424</v>
      </c>
      <c r="R9" s="539"/>
    </row>
    <row r="10" spans="1:18">
      <c r="A10" s="541" t="s">
        <v>647</v>
      </c>
      <c r="B10" s="541"/>
      <c r="C10" s="538" t="s">
        <v>359</v>
      </c>
      <c r="D10" s="539"/>
      <c r="E10" s="538" t="s">
        <v>359</v>
      </c>
      <c r="F10" s="539"/>
      <c r="G10" s="538" t="s">
        <v>359</v>
      </c>
      <c r="H10" s="539"/>
      <c r="I10" s="538" t="s">
        <v>359</v>
      </c>
      <c r="J10" s="539"/>
      <c r="K10" s="538" t="s">
        <v>359</v>
      </c>
      <c r="L10" s="539"/>
      <c r="M10" s="538" t="s">
        <v>359</v>
      </c>
      <c r="N10" s="539"/>
      <c r="O10" s="538" t="s">
        <v>359</v>
      </c>
      <c r="P10" s="539"/>
      <c r="Q10" s="538" t="s">
        <v>359</v>
      </c>
      <c r="R10" s="539"/>
    </row>
    <row r="11" spans="1:18">
      <c r="A11" s="537" t="s">
        <v>648</v>
      </c>
      <c r="B11" s="537"/>
      <c r="C11" s="538" t="s">
        <v>359</v>
      </c>
      <c r="D11" s="539"/>
      <c r="E11" s="538" t="s">
        <v>359</v>
      </c>
      <c r="F11" s="539"/>
      <c r="G11" s="538" t="s">
        <v>359</v>
      </c>
      <c r="H11" s="539"/>
      <c r="I11" s="538" t="s">
        <v>359</v>
      </c>
      <c r="J11" s="539"/>
      <c r="K11" s="538" t="s">
        <v>359</v>
      </c>
      <c r="L11" s="539"/>
      <c r="M11" s="538" t="s">
        <v>359</v>
      </c>
      <c r="N11" s="539"/>
      <c r="O11" s="538" t="s">
        <v>359</v>
      </c>
      <c r="P11" s="539"/>
      <c r="Q11" s="538" t="s">
        <v>359</v>
      </c>
      <c r="R11" s="539"/>
    </row>
    <row r="12" spans="1:18">
      <c r="A12" s="541" t="s">
        <v>649</v>
      </c>
      <c r="B12" s="541"/>
      <c r="C12" s="538" t="s">
        <v>359</v>
      </c>
      <c r="D12" s="539"/>
      <c r="E12" s="538" t="s">
        <v>359</v>
      </c>
      <c r="F12" s="539"/>
      <c r="G12" s="538" t="s">
        <v>359</v>
      </c>
      <c r="H12" s="539"/>
      <c r="I12" s="538" t="s">
        <v>359</v>
      </c>
      <c r="J12" s="539"/>
      <c r="K12" s="538" t="s">
        <v>359</v>
      </c>
      <c r="L12" s="539"/>
      <c r="M12" s="538" t="s">
        <v>359</v>
      </c>
      <c r="N12" s="539"/>
      <c r="O12" s="538" t="s">
        <v>359</v>
      </c>
      <c r="P12" s="539"/>
      <c r="Q12" s="538" t="s">
        <v>359</v>
      </c>
      <c r="R12" s="539"/>
    </row>
    <row r="13" spans="1:18">
      <c r="A13" s="541" t="s">
        <v>650</v>
      </c>
      <c r="B13" s="541"/>
      <c r="C13" s="538" t="s">
        <v>359</v>
      </c>
      <c r="D13" s="539"/>
      <c r="E13" s="538" t="s">
        <v>359</v>
      </c>
      <c r="F13" s="539"/>
      <c r="G13" s="538" t="s">
        <v>359</v>
      </c>
      <c r="H13" s="539"/>
      <c r="I13" s="538" t="s">
        <v>359</v>
      </c>
      <c r="J13" s="539"/>
      <c r="K13" s="538" t="s">
        <v>359</v>
      </c>
      <c r="L13" s="539"/>
      <c r="M13" s="538" t="s">
        <v>359</v>
      </c>
      <c r="N13" s="539"/>
      <c r="O13" s="538" t="s">
        <v>359</v>
      </c>
      <c r="P13" s="539"/>
      <c r="Q13" s="538" t="s">
        <v>359</v>
      </c>
      <c r="R13" s="539"/>
    </row>
    <row r="14" spans="1:18">
      <c r="A14" s="541" t="s">
        <v>651</v>
      </c>
      <c r="B14" s="541"/>
      <c r="C14" s="538" t="s">
        <v>359</v>
      </c>
      <c r="D14" s="539"/>
      <c r="E14" s="538">
        <v>39669</v>
      </c>
      <c r="F14" s="539"/>
      <c r="G14" s="538">
        <v>0</v>
      </c>
      <c r="H14" s="539"/>
      <c r="I14" s="538">
        <v>5698398</v>
      </c>
      <c r="J14" s="539"/>
      <c r="K14" s="538" t="s">
        <v>359</v>
      </c>
      <c r="L14" s="539"/>
      <c r="M14" s="538" t="s">
        <v>359</v>
      </c>
      <c r="N14" s="539"/>
      <c r="O14" s="538">
        <v>0</v>
      </c>
      <c r="P14" s="539"/>
      <c r="Q14" s="538">
        <v>5738067</v>
      </c>
      <c r="R14" s="539"/>
    </row>
    <row r="15" spans="1:18">
      <c r="A15" s="547" t="s">
        <v>652</v>
      </c>
      <c r="B15" s="548"/>
      <c r="C15" s="538">
        <v>172994495</v>
      </c>
      <c r="D15" s="539"/>
      <c r="E15" s="538">
        <v>6252</v>
      </c>
      <c r="F15" s="539"/>
      <c r="G15" s="538" t="s">
        <v>359</v>
      </c>
      <c r="H15" s="539"/>
      <c r="I15" s="538" t="s">
        <v>359</v>
      </c>
      <c r="J15" s="539"/>
      <c r="K15" s="538">
        <v>33837</v>
      </c>
      <c r="L15" s="539"/>
      <c r="M15" s="538" t="s">
        <v>359</v>
      </c>
      <c r="N15" s="539"/>
      <c r="O15" s="538" t="s">
        <v>359</v>
      </c>
      <c r="P15" s="539"/>
      <c r="Q15" s="538">
        <v>173034584</v>
      </c>
      <c r="R15" s="539"/>
    </row>
    <row r="16" spans="1:18">
      <c r="A16" s="541" t="s">
        <v>653</v>
      </c>
      <c r="B16" s="541"/>
      <c r="C16" s="538">
        <v>83799328</v>
      </c>
      <c r="D16" s="539"/>
      <c r="E16" s="538" t="s">
        <v>359</v>
      </c>
      <c r="F16" s="539"/>
      <c r="G16" s="538" t="s">
        <v>359</v>
      </c>
      <c r="H16" s="539"/>
      <c r="I16" s="538" t="s">
        <v>359</v>
      </c>
      <c r="J16" s="539"/>
      <c r="K16" s="538" t="s">
        <v>359</v>
      </c>
      <c r="L16" s="539"/>
      <c r="M16" s="538" t="s">
        <v>359</v>
      </c>
      <c r="N16" s="539"/>
      <c r="O16" s="538" t="s">
        <v>359</v>
      </c>
      <c r="P16" s="539"/>
      <c r="Q16" s="538">
        <v>83799328</v>
      </c>
      <c r="R16" s="539"/>
    </row>
    <row r="17" spans="1:18">
      <c r="A17" s="541" t="s">
        <v>645</v>
      </c>
      <c r="B17" s="541"/>
      <c r="C17" s="538">
        <v>11464</v>
      </c>
      <c r="D17" s="539"/>
      <c r="E17" s="538" t="s">
        <v>359</v>
      </c>
      <c r="F17" s="539"/>
      <c r="G17" s="538" t="s">
        <v>359</v>
      </c>
      <c r="H17" s="539"/>
      <c r="I17" s="538" t="s">
        <v>359</v>
      </c>
      <c r="J17" s="539"/>
      <c r="K17" s="538" t="s">
        <v>359</v>
      </c>
      <c r="L17" s="539"/>
      <c r="M17" s="538" t="s">
        <v>359</v>
      </c>
      <c r="N17" s="539"/>
      <c r="O17" s="538" t="s">
        <v>359</v>
      </c>
      <c r="P17" s="539"/>
      <c r="Q17" s="538">
        <v>11464</v>
      </c>
      <c r="R17" s="539"/>
    </row>
    <row r="18" spans="1:18">
      <c r="A18" s="537" t="s">
        <v>646</v>
      </c>
      <c r="B18" s="537"/>
      <c r="C18" s="538">
        <v>88498000</v>
      </c>
      <c r="D18" s="539"/>
      <c r="E18" s="538">
        <v>6252</v>
      </c>
      <c r="F18" s="539"/>
      <c r="G18" s="538" t="s">
        <v>359</v>
      </c>
      <c r="H18" s="539"/>
      <c r="I18" s="538" t="s">
        <v>359</v>
      </c>
      <c r="J18" s="539"/>
      <c r="K18" s="538">
        <v>33837</v>
      </c>
      <c r="L18" s="539"/>
      <c r="M18" s="538" t="s">
        <v>359</v>
      </c>
      <c r="N18" s="539"/>
      <c r="O18" s="538" t="s">
        <v>359</v>
      </c>
      <c r="P18" s="539"/>
      <c r="Q18" s="538">
        <v>88538089</v>
      </c>
      <c r="R18" s="539"/>
    </row>
    <row r="19" spans="1:18">
      <c r="A19" s="541" t="s">
        <v>650</v>
      </c>
      <c r="B19" s="541"/>
      <c r="C19" s="538" t="s">
        <v>359</v>
      </c>
      <c r="D19" s="539"/>
      <c r="E19" s="538" t="s">
        <v>359</v>
      </c>
      <c r="F19" s="539"/>
      <c r="G19" s="538" t="s">
        <v>359</v>
      </c>
      <c r="H19" s="539"/>
      <c r="I19" s="538" t="s">
        <v>359</v>
      </c>
      <c r="J19" s="539"/>
      <c r="K19" s="538" t="s">
        <v>359</v>
      </c>
      <c r="L19" s="539"/>
      <c r="M19" s="538" t="s">
        <v>359</v>
      </c>
      <c r="N19" s="539"/>
      <c r="O19" s="538" t="s">
        <v>359</v>
      </c>
      <c r="P19" s="539"/>
      <c r="Q19" s="538" t="s">
        <v>359</v>
      </c>
      <c r="R19" s="539"/>
    </row>
    <row r="20" spans="1:18">
      <c r="A20" s="537" t="s">
        <v>651</v>
      </c>
      <c r="B20" s="537"/>
      <c r="C20" s="538">
        <v>685703</v>
      </c>
      <c r="D20" s="539"/>
      <c r="E20" s="538" t="s">
        <v>359</v>
      </c>
      <c r="F20" s="539"/>
      <c r="G20" s="538" t="s">
        <v>359</v>
      </c>
      <c r="H20" s="539"/>
      <c r="I20" s="538" t="s">
        <v>359</v>
      </c>
      <c r="J20" s="539"/>
      <c r="K20" s="538" t="s">
        <v>359</v>
      </c>
      <c r="L20" s="539"/>
      <c r="M20" s="538" t="s">
        <v>359</v>
      </c>
      <c r="N20" s="539"/>
      <c r="O20" s="538" t="s">
        <v>359</v>
      </c>
      <c r="P20" s="539"/>
      <c r="Q20" s="538">
        <v>685703</v>
      </c>
      <c r="R20" s="539"/>
    </row>
    <row r="21" spans="1:18">
      <c r="A21" s="549" t="s">
        <v>654</v>
      </c>
      <c r="B21" s="550"/>
      <c r="C21" s="538">
        <v>12178</v>
      </c>
      <c r="D21" s="539"/>
      <c r="E21" s="538">
        <v>442713</v>
      </c>
      <c r="F21" s="539"/>
      <c r="G21" s="538">
        <v>91018</v>
      </c>
      <c r="H21" s="539"/>
      <c r="I21" s="538">
        <v>125310</v>
      </c>
      <c r="J21" s="539"/>
      <c r="K21" s="538">
        <v>3205</v>
      </c>
      <c r="L21" s="539"/>
      <c r="M21" s="538">
        <v>20202</v>
      </c>
      <c r="N21" s="539"/>
      <c r="O21" s="538">
        <v>282099</v>
      </c>
      <c r="P21" s="539"/>
      <c r="Q21" s="538">
        <v>976725</v>
      </c>
      <c r="R21" s="539"/>
    </row>
    <row r="22" spans="1:18">
      <c r="A22" s="551" t="s">
        <v>353</v>
      </c>
      <c r="B22" s="551"/>
      <c r="C22" s="538">
        <v>173978069</v>
      </c>
      <c r="D22" s="539"/>
      <c r="E22" s="538">
        <v>136592110</v>
      </c>
      <c r="F22" s="539"/>
      <c r="G22" s="538">
        <v>17745315</v>
      </c>
      <c r="H22" s="539"/>
      <c r="I22" s="538">
        <v>32745272</v>
      </c>
      <c r="J22" s="539"/>
      <c r="K22" s="538">
        <v>1639797</v>
      </c>
      <c r="L22" s="539"/>
      <c r="M22" s="538">
        <v>1204794</v>
      </c>
      <c r="N22" s="539"/>
      <c r="O22" s="538">
        <v>67223963</v>
      </c>
      <c r="P22" s="539"/>
      <c r="Q22" s="538">
        <v>431129320</v>
      </c>
      <c r="R22" s="539"/>
    </row>
  </sheetData>
  <mergeCells count="171">
    <mergeCell ref="A21:B21"/>
    <mergeCell ref="C21:D21"/>
    <mergeCell ref="E21:F21"/>
    <mergeCell ref="G21:H21"/>
    <mergeCell ref="I21:J21"/>
    <mergeCell ref="K21:L21"/>
    <mergeCell ref="M22:N22"/>
    <mergeCell ref="O22:P22"/>
    <mergeCell ref="Q22:R22"/>
    <mergeCell ref="M21:N21"/>
    <mergeCell ref="O21:P21"/>
    <mergeCell ref="Q21:R21"/>
    <mergeCell ref="A22:B22"/>
    <mergeCell ref="C22:D22"/>
    <mergeCell ref="E22:F22"/>
    <mergeCell ref="G22:H22"/>
    <mergeCell ref="I22:J22"/>
    <mergeCell ref="K22:L22"/>
    <mergeCell ref="A20:B20"/>
    <mergeCell ref="C20:D20"/>
    <mergeCell ref="E20:F20"/>
    <mergeCell ref="G20:H20"/>
    <mergeCell ref="I20:J20"/>
    <mergeCell ref="K20:L20"/>
    <mergeCell ref="M20:N20"/>
    <mergeCell ref="O20:P20"/>
    <mergeCell ref="Q20:R20"/>
    <mergeCell ref="A19:B19"/>
    <mergeCell ref="C19:D19"/>
    <mergeCell ref="E19:F19"/>
    <mergeCell ref="G19:H19"/>
    <mergeCell ref="I19:J19"/>
    <mergeCell ref="K19:L19"/>
    <mergeCell ref="M19:N19"/>
    <mergeCell ref="O19:P19"/>
    <mergeCell ref="Q19:R19"/>
    <mergeCell ref="A18:B18"/>
    <mergeCell ref="C18:D18"/>
    <mergeCell ref="E18:F18"/>
    <mergeCell ref="G18:H18"/>
    <mergeCell ref="I18:J18"/>
    <mergeCell ref="K18:L18"/>
    <mergeCell ref="M18:N18"/>
    <mergeCell ref="O18:P18"/>
    <mergeCell ref="Q18:R18"/>
    <mergeCell ref="A17:B17"/>
    <mergeCell ref="C17:D17"/>
    <mergeCell ref="E17:F17"/>
    <mergeCell ref="G17:H17"/>
    <mergeCell ref="I17:J17"/>
    <mergeCell ref="K17:L17"/>
    <mergeCell ref="M17:N17"/>
    <mergeCell ref="O17:P17"/>
    <mergeCell ref="Q17:R17"/>
    <mergeCell ref="A16:B16"/>
    <mergeCell ref="C16:D16"/>
    <mergeCell ref="E16:F16"/>
    <mergeCell ref="G16:H16"/>
    <mergeCell ref="I16:J16"/>
    <mergeCell ref="K16:L16"/>
    <mergeCell ref="M16:N16"/>
    <mergeCell ref="O16:P16"/>
    <mergeCell ref="Q16:R16"/>
    <mergeCell ref="A15:B15"/>
    <mergeCell ref="C15:D15"/>
    <mergeCell ref="E15:F15"/>
    <mergeCell ref="G15:H15"/>
    <mergeCell ref="I15:J15"/>
    <mergeCell ref="K15:L15"/>
    <mergeCell ref="M15:N15"/>
    <mergeCell ref="O15:P15"/>
    <mergeCell ref="Q15:R15"/>
    <mergeCell ref="A14:B14"/>
    <mergeCell ref="C14:D14"/>
    <mergeCell ref="E14:F14"/>
    <mergeCell ref="G14:H14"/>
    <mergeCell ref="I14:J14"/>
    <mergeCell ref="K14:L14"/>
    <mergeCell ref="M14:N14"/>
    <mergeCell ref="O14:P14"/>
    <mergeCell ref="Q14:R14"/>
    <mergeCell ref="A13:B13"/>
    <mergeCell ref="C13:D13"/>
    <mergeCell ref="E13:F13"/>
    <mergeCell ref="G13:H13"/>
    <mergeCell ref="I13:J13"/>
    <mergeCell ref="K13:L13"/>
    <mergeCell ref="M13:N13"/>
    <mergeCell ref="O13:P13"/>
    <mergeCell ref="Q13:R13"/>
    <mergeCell ref="A12:B12"/>
    <mergeCell ref="C12:D12"/>
    <mergeCell ref="E12:F12"/>
    <mergeCell ref="G12:H12"/>
    <mergeCell ref="I12:J12"/>
    <mergeCell ref="K12:L12"/>
    <mergeCell ref="M12:N12"/>
    <mergeCell ref="O12:P12"/>
    <mergeCell ref="Q12:R12"/>
    <mergeCell ref="A11:B11"/>
    <mergeCell ref="C11:D11"/>
    <mergeCell ref="E11:F11"/>
    <mergeCell ref="G11:H11"/>
    <mergeCell ref="I11:J11"/>
    <mergeCell ref="K11:L11"/>
    <mergeCell ref="M11:N11"/>
    <mergeCell ref="O11:P11"/>
    <mergeCell ref="Q11:R11"/>
    <mergeCell ref="A10:B10"/>
    <mergeCell ref="C10:D10"/>
    <mergeCell ref="E10:F10"/>
    <mergeCell ref="G10:H10"/>
    <mergeCell ref="I10:J10"/>
    <mergeCell ref="K10:L10"/>
    <mergeCell ref="M10:N10"/>
    <mergeCell ref="O10:P10"/>
    <mergeCell ref="Q10:R10"/>
    <mergeCell ref="A9:B9"/>
    <mergeCell ref="C9:D9"/>
    <mergeCell ref="E9:F9"/>
    <mergeCell ref="G9:H9"/>
    <mergeCell ref="I9:J9"/>
    <mergeCell ref="K9:L9"/>
    <mergeCell ref="M9:N9"/>
    <mergeCell ref="O9:P9"/>
    <mergeCell ref="Q9:R9"/>
    <mergeCell ref="A8:B8"/>
    <mergeCell ref="C8:D8"/>
    <mergeCell ref="E8:F8"/>
    <mergeCell ref="G8:H8"/>
    <mergeCell ref="I8:J8"/>
    <mergeCell ref="K8:L8"/>
    <mergeCell ref="M8:N8"/>
    <mergeCell ref="O8:P8"/>
    <mergeCell ref="Q8:R8"/>
    <mergeCell ref="A7:B7"/>
    <mergeCell ref="C7:D7"/>
    <mergeCell ref="E7:F7"/>
    <mergeCell ref="G7:H7"/>
    <mergeCell ref="I7:J7"/>
    <mergeCell ref="K7:L7"/>
    <mergeCell ref="M7:N7"/>
    <mergeCell ref="O7:P7"/>
    <mergeCell ref="Q7:R7"/>
    <mergeCell ref="A6:B6"/>
    <mergeCell ref="C6:D6"/>
    <mergeCell ref="E6:F6"/>
    <mergeCell ref="G6:H6"/>
    <mergeCell ref="I6:J6"/>
    <mergeCell ref="K6:L6"/>
    <mergeCell ref="M6:N6"/>
    <mergeCell ref="O6:P6"/>
    <mergeCell ref="Q6:R6"/>
    <mergeCell ref="M3:N4"/>
    <mergeCell ref="O3:P4"/>
    <mergeCell ref="Q3:R4"/>
    <mergeCell ref="A5:B5"/>
    <mergeCell ref="C5:D5"/>
    <mergeCell ref="E5:F5"/>
    <mergeCell ref="G5:H5"/>
    <mergeCell ref="I5:J5"/>
    <mergeCell ref="K5:L5"/>
    <mergeCell ref="A3:B4"/>
    <mergeCell ref="C3:D4"/>
    <mergeCell ref="E3:F4"/>
    <mergeCell ref="G3:H4"/>
    <mergeCell ref="I3:J4"/>
    <mergeCell ref="K3:L4"/>
    <mergeCell ref="M5:N5"/>
    <mergeCell ref="O5:P5"/>
    <mergeCell ref="Q5:R5"/>
  </mergeCells>
  <phoneticPr fontId="3"/>
  <pageMargins left="0.7" right="0.7" top="0.75" bottom="0.75" header="0.3" footer="0.3"/>
  <pageSetup paperSize="9" scale="7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BC1C0-F42F-4146-A4D9-9B46B6713208}">
  <dimension ref="A1:M38"/>
  <sheetViews>
    <sheetView showGridLines="0" view="pageBreakPreview" zoomScaleNormal="100" zoomScaleSheetLayoutView="100" workbookViewId="0">
      <selection activeCell="E18" sqref="E18"/>
    </sheetView>
  </sheetViews>
  <sheetFormatPr defaultRowHeight="13.5"/>
  <cols>
    <col min="1" max="1" width="1.5" customWidth="1"/>
    <col min="2" max="2" width="18.5" customWidth="1"/>
    <col min="3" max="11" width="12.625" customWidth="1"/>
  </cols>
  <sheetData>
    <row r="1" spans="1:13" ht="17.25">
      <c r="A1" s="15"/>
      <c r="B1" s="15" t="s">
        <v>11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"/>
    </row>
    <row r="2" spans="1:13" ht="14.25">
      <c r="A2" s="5"/>
      <c r="B2" s="16" t="s">
        <v>12</v>
      </c>
      <c r="C2" s="5"/>
      <c r="D2" s="5"/>
      <c r="E2" s="5"/>
      <c r="F2" s="5"/>
      <c r="G2" s="5"/>
      <c r="H2" s="5"/>
      <c r="I2" s="52" t="s">
        <v>549</v>
      </c>
      <c r="J2" s="5"/>
      <c r="K2" s="5"/>
      <c r="L2" s="5"/>
      <c r="M2" s="5"/>
    </row>
    <row r="3" spans="1:13" ht="48">
      <c r="A3" s="9"/>
      <c r="B3" s="431" t="s">
        <v>13</v>
      </c>
      <c r="C3" s="441" t="s">
        <v>14</v>
      </c>
      <c r="D3" s="441" t="s">
        <v>15</v>
      </c>
      <c r="E3" s="441" t="s">
        <v>16</v>
      </c>
      <c r="F3" s="441" t="s">
        <v>17</v>
      </c>
      <c r="G3" s="441" t="s">
        <v>18</v>
      </c>
      <c r="H3" s="441" t="s">
        <v>19</v>
      </c>
      <c r="I3" s="441" t="s">
        <v>20</v>
      </c>
      <c r="J3" s="11"/>
      <c r="K3" s="9"/>
      <c r="L3" s="9"/>
      <c r="M3" s="9"/>
    </row>
    <row r="4" spans="1:13">
      <c r="A4" s="9"/>
      <c r="B4" s="18"/>
      <c r="C4" s="19"/>
      <c r="D4" s="19"/>
      <c r="E4" s="20"/>
      <c r="F4" s="19"/>
      <c r="G4" s="20"/>
      <c r="H4" s="20"/>
      <c r="I4" s="19"/>
      <c r="J4" s="11"/>
      <c r="K4" s="9"/>
      <c r="L4" s="9"/>
      <c r="M4" s="9"/>
    </row>
    <row r="5" spans="1:13">
      <c r="A5" s="9"/>
      <c r="B5" s="53" t="s">
        <v>548</v>
      </c>
      <c r="C5" s="47"/>
      <c r="D5" s="47"/>
      <c r="E5" s="46">
        <f>IFERROR(C5*D5,"")</f>
        <v>0</v>
      </c>
      <c r="F5" s="47"/>
      <c r="G5" s="46">
        <f t="shared" ref="G5" si="0">IFERROR(C5*F5,"")</f>
        <v>0</v>
      </c>
      <c r="H5" s="46">
        <f t="shared" ref="H5:H7" si="1">IFERROR(E5-G5,"")</f>
        <v>0</v>
      </c>
      <c r="I5" s="47"/>
      <c r="J5" s="9"/>
      <c r="K5" s="9"/>
      <c r="L5" s="9"/>
      <c r="M5" s="9"/>
    </row>
    <row r="6" spans="1:13">
      <c r="A6" s="9"/>
      <c r="B6" s="50"/>
      <c r="C6" s="49"/>
      <c r="D6" s="49"/>
      <c r="E6" s="46"/>
      <c r="F6" s="49"/>
      <c r="G6" s="46"/>
      <c r="H6" s="46">
        <f t="shared" si="1"/>
        <v>0</v>
      </c>
      <c r="I6" s="49"/>
      <c r="J6" s="9"/>
      <c r="K6" s="9"/>
      <c r="L6" s="9"/>
      <c r="M6" s="9"/>
    </row>
    <row r="7" spans="1:13">
      <c r="A7" s="9"/>
      <c r="B7" s="431" t="s">
        <v>7</v>
      </c>
      <c r="C7" s="46">
        <f>IFERROR(SUM(C4:C6),"")</f>
        <v>0</v>
      </c>
      <c r="D7" s="46">
        <f>IFERROR(SUM(D4:D6),"")</f>
        <v>0</v>
      </c>
      <c r="E7" s="46">
        <f>IFERROR(SUM(E4:E6),"")</f>
        <v>0</v>
      </c>
      <c r="F7" s="46">
        <f>IFERROR(SUM(F4:F6),"")</f>
        <v>0</v>
      </c>
      <c r="G7" s="46">
        <f>IFERROR(SUM(G4:G6),"")</f>
        <v>0</v>
      </c>
      <c r="H7" s="46">
        <f t="shared" si="1"/>
        <v>0</v>
      </c>
      <c r="I7" s="46">
        <f>IFERROR(SUM(I4:I6),"")</f>
        <v>0</v>
      </c>
      <c r="J7" s="9"/>
      <c r="K7" s="9"/>
      <c r="L7" s="9"/>
      <c r="M7" s="9"/>
    </row>
    <row r="8" spans="1:1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14.25">
      <c r="A10" s="5"/>
      <c r="B10" s="16" t="s">
        <v>128</v>
      </c>
      <c r="C10" s="5"/>
      <c r="D10" s="5"/>
      <c r="E10" s="5"/>
      <c r="F10" s="5"/>
      <c r="G10" s="5"/>
      <c r="H10" s="5"/>
      <c r="I10" s="5"/>
      <c r="J10" s="5"/>
      <c r="K10" s="52" t="s">
        <v>549</v>
      </c>
      <c r="L10" s="5"/>
      <c r="M10" s="5"/>
    </row>
    <row r="11" spans="1:13" ht="48">
      <c r="A11" s="9"/>
      <c r="B11" s="431" t="s">
        <v>21</v>
      </c>
      <c r="C11" s="441" t="s">
        <v>22</v>
      </c>
      <c r="D11" s="441" t="s">
        <v>23</v>
      </c>
      <c r="E11" s="441" t="s">
        <v>24</v>
      </c>
      <c r="F11" s="441" t="s">
        <v>25</v>
      </c>
      <c r="G11" s="441" t="s">
        <v>26</v>
      </c>
      <c r="H11" s="441" t="s">
        <v>27</v>
      </c>
      <c r="I11" s="441" t="s">
        <v>28</v>
      </c>
      <c r="J11" s="441" t="s">
        <v>29</v>
      </c>
      <c r="K11" s="441" t="s">
        <v>20</v>
      </c>
      <c r="L11" s="9"/>
      <c r="M11" s="9"/>
    </row>
    <row r="12" spans="1:13">
      <c r="A12" s="9"/>
      <c r="B12" s="51"/>
      <c r="C12" s="19"/>
      <c r="D12" s="19"/>
      <c r="E12" s="19"/>
      <c r="F12" s="20"/>
      <c r="G12" s="19"/>
      <c r="H12" s="20"/>
      <c r="I12" s="20"/>
      <c r="J12" s="19"/>
      <c r="K12" s="19"/>
      <c r="L12" s="9"/>
      <c r="M12" s="9"/>
    </row>
    <row r="13" spans="1:13" ht="60">
      <c r="A13" s="9"/>
      <c r="B13" s="144" t="s">
        <v>169</v>
      </c>
      <c r="C13" s="47">
        <v>1291602</v>
      </c>
      <c r="D13" s="47">
        <v>1796422</v>
      </c>
      <c r="E13" s="47">
        <v>409031</v>
      </c>
      <c r="F13" s="46">
        <f t="shared" ref="F13:F19" si="2">IFERROR(D13-E13,"")</f>
        <v>1387391</v>
      </c>
      <c r="G13" s="47">
        <v>1305798</v>
      </c>
      <c r="H13" s="48">
        <f>IFERROR(C13/G13,"")</f>
        <v>0.98912848694821098</v>
      </c>
      <c r="I13" s="46">
        <f t="shared" ref="I13:I17" si="3">IFERROR(F13*H13,"")</f>
        <v>1372307.9606355655</v>
      </c>
      <c r="J13" s="47"/>
      <c r="K13" s="47">
        <v>1291602</v>
      </c>
      <c r="L13" s="9"/>
      <c r="M13" s="9"/>
    </row>
    <row r="14" spans="1:13" ht="36">
      <c r="A14" s="9"/>
      <c r="B14" s="144" t="s">
        <v>580</v>
      </c>
      <c r="C14" s="47">
        <v>50000</v>
      </c>
      <c r="D14" s="47">
        <v>2779067</v>
      </c>
      <c r="E14" s="47">
        <v>2078015</v>
      </c>
      <c r="F14" s="46">
        <f t="shared" si="2"/>
        <v>701052</v>
      </c>
      <c r="G14" s="47">
        <v>100000</v>
      </c>
      <c r="H14" s="48">
        <f>IFERROR(C14/G14,"")</f>
        <v>0.5</v>
      </c>
      <c r="I14" s="46">
        <f t="shared" si="3"/>
        <v>350526</v>
      </c>
      <c r="J14" s="47"/>
      <c r="K14" s="47">
        <v>50000</v>
      </c>
      <c r="L14" s="9"/>
      <c r="M14" s="9"/>
    </row>
    <row r="15" spans="1:13" ht="36">
      <c r="A15" s="9"/>
      <c r="B15" s="144" t="s">
        <v>581</v>
      </c>
      <c r="C15" s="47">
        <v>5000</v>
      </c>
      <c r="D15" s="47">
        <v>124717</v>
      </c>
      <c r="E15" s="47">
        <v>80240</v>
      </c>
      <c r="F15" s="46">
        <f t="shared" si="2"/>
        <v>44477</v>
      </c>
      <c r="G15" s="47">
        <v>5000</v>
      </c>
      <c r="H15" s="48">
        <f>IFERROR(C15/G15,"")</f>
        <v>1</v>
      </c>
      <c r="I15" s="46">
        <f t="shared" si="3"/>
        <v>44477</v>
      </c>
      <c r="J15" s="47"/>
      <c r="K15" s="47">
        <v>5000</v>
      </c>
      <c r="L15" s="9"/>
      <c r="M15" s="9"/>
    </row>
    <row r="16" spans="1:13" ht="60">
      <c r="A16" s="9"/>
      <c r="B16" s="144" t="s">
        <v>582</v>
      </c>
      <c r="C16" s="47">
        <v>50000</v>
      </c>
      <c r="D16" s="47">
        <v>147684</v>
      </c>
      <c r="E16" s="47">
        <v>28870</v>
      </c>
      <c r="F16" s="46">
        <f t="shared" si="2"/>
        <v>118814</v>
      </c>
      <c r="G16" s="47">
        <v>50000</v>
      </c>
      <c r="H16" s="48">
        <f>IFERROR(C16/G16,"")</f>
        <v>1</v>
      </c>
      <c r="I16" s="46">
        <f t="shared" si="3"/>
        <v>118814</v>
      </c>
      <c r="J16" s="47"/>
      <c r="K16" s="47">
        <v>50000</v>
      </c>
      <c r="L16" s="9"/>
      <c r="M16" s="9"/>
    </row>
    <row r="17" spans="1:13" ht="60">
      <c r="A17" s="9"/>
      <c r="B17" s="144" t="s">
        <v>583</v>
      </c>
      <c r="C17" s="47">
        <v>200000</v>
      </c>
      <c r="D17" s="47">
        <v>667566</v>
      </c>
      <c r="E17" s="47">
        <v>199347</v>
      </c>
      <c r="F17" s="46">
        <f t="shared" si="2"/>
        <v>468219</v>
      </c>
      <c r="G17" s="47">
        <v>200000</v>
      </c>
      <c r="H17" s="48">
        <f>IFERROR(C17/G17,"")</f>
        <v>1</v>
      </c>
      <c r="I17" s="46">
        <f t="shared" si="3"/>
        <v>468219</v>
      </c>
      <c r="J17" s="47"/>
      <c r="K17" s="47">
        <v>200000</v>
      </c>
      <c r="L17" s="9"/>
      <c r="M17" s="9"/>
    </row>
    <row r="18" spans="1:13">
      <c r="A18" s="9"/>
      <c r="B18" s="50"/>
      <c r="C18" s="49"/>
      <c r="D18" s="49"/>
      <c r="E18" s="49"/>
      <c r="F18" s="46"/>
      <c r="G18" s="49"/>
      <c r="H18" s="48"/>
      <c r="I18" s="46"/>
      <c r="J18" s="49"/>
      <c r="K18" s="49"/>
      <c r="L18" s="9"/>
      <c r="M18" s="9"/>
    </row>
    <row r="19" spans="1:13">
      <c r="A19" s="9"/>
      <c r="B19" s="431" t="s">
        <v>7</v>
      </c>
      <c r="C19" s="46">
        <f>IFERROR(SUM(C12:C18),"")</f>
        <v>1596602</v>
      </c>
      <c r="D19" s="46">
        <f>IFERROR(SUM(D12:D18),"")</f>
        <v>5515456</v>
      </c>
      <c r="E19" s="46">
        <f>IFERROR(SUM(E12:E18),"")</f>
        <v>2795503</v>
      </c>
      <c r="F19" s="46">
        <f t="shared" si="2"/>
        <v>2719953</v>
      </c>
      <c r="G19" s="46">
        <f>IFERROR(SUM(G12:G18),"")</f>
        <v>1660798</v>
      </c>
      <c r="H19" s="48">
        <f>IFERROR(C19/G19,"")</f>
        <v>0.96134629256538118</v>
      </c>
      <c r="I19" s="46">
        <f>IFERROR(SUM(I12:I18),"")</f>
        <v>2354343.9606355652</v>
      </c>
      <c r="J19" s="46">
        <f>IFERROR(SUM(J12:J18),"")</f>
        <v>0</v>
      </c>
      <c r="K19" s="46">
        <f>IFERROR(SUM(K12:K18),"")</f>
        <v>1596602</v>
      </c>
      <c r="L19" s="9"/>
      <c r="M19" s="9"/>
    </row>
    <row r="20" spans="1:1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1"/>
    </row>
    <row r="21" spans="1:1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4.25">
      <c r="A22" s="5"/>
      <c r="B22" s="16" t="s">
        <v>129</v>
      </c>
      <c r="C22" s="5"/>
      <c r="D22" s="5"/>
      <c r="E22" s="5"/>
      <c r="F22" s="5"/>
      <c r="G22" s="5"/>
      <c r="H22" s="5"/>
      <c r="I22" s="5"/>
      <c r="J22" s="5"/>
      <c r="K22" s="17"/>
      <c r="L22" s="52" t="s">
        <v>549</v>
      </c>
      <c r="M22" s="5"/>
    </row>
    <row r="23" spans="1:13" ht="48">
      <c r="A23" s="9"/>
      <c r="B23" s="431" t="s">
        <v>21</v>
      </c>
      <c r="C23" s="441" t="s">
        <v>30</v>
      </c>
      <c r="D23" s="441" t="s">
        <v>23</v>
      </c>
      <c r="E23" s="441" t="s">
        <v>24</v>
      </c>
      <c r="F23" s="441" t="s">
        <v>25</v>
      </c>
      <c r="G23" s="441" t="s">
        <v>26</v>
      </c>
      <c r="H23" s="441" t="s">
        <v>27</v>
      </c>
      <c r="I23" s="441" t="s">
        <v>28</v>
      </c>
      <c r="J23" s="441" t="s">
        <v>31</v>
      </c>
      <c r="K23" s="441" t="s">
        <v>32</v>
      </c>
      <c r="L23" s="441" t="s">
        <v>20</v>
      </c>
      <c r="M23" s="9"/>
    </row>
    <row r="24" spans="1:13">
      <c r="A24" s="9"/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9"/>
    </row>
    <row r="25" spans="1:13" ht="36">
      <c r="A25" s="9"/>
      <c r="B25" s="144" t="s">
        <v>584</v>
      </c>
      <c r="C25" s="47">
        <v>4100</v>
      </c>
      <c r="D25" s="47">
        <v>3877615</v>
      </c>
      <c r="E25" s="47">
        <v>791344</v>
      </c>
      <c r="F25" s="46">
        <f t="shared" ref="F25:F36" si="4">IFERROR(D25-E25,"")</f>
        <v>3086271</v>
      </c>
      <c r="G25" s="47">
        <v>1500000</v>
      </c>
      <c r="H25" s="48">
        <f t="shared" ref="H25:H36" si="5">IFERROR(C25/G25,"")</f>
        <v>2.7333333333333333E-3</v>
      </c>
      <c r="I25" s="46">
        <f t="shared" ref="I25:I36" si="6">IFERROR(F25*H25,"")</f>
        <v>8435.8073999999997</v>
      </c>
      <c r="J25" s="47"/>
      <c r="K25" s="46">
        <f t="shared" ref="K25:K36" si="7">IFERROR(C25-J25,"")</f>
        <v>4100</v>
      </c>
      <c r="L25" s="47">
        <v>4100</v>
      </c>
      <c r="M25" s="9"/>
    </row>
    <row r="26" spans="1:13" ht="48">
      <c r="A26" s="9"/>
      <c r="B26" s="144" t="s">
        <v>170</v>
      </c>
      <c r="C26" s="47">
        <v>15000</v>
      </c>
      <c r="D26" s="47">
        <v>84814095</v>
      </c>
      <c r="E26" s="47">
        <v>21005632</v>
      </c>
      <c r="F26" s="46">
        <f t="shared" si="4"/>
        <v>63808463</v>
      </c>
      <c r="G26" s="47">
        <v>35590411</v>
      </c>
      <c r="H26" s="48">
        <f t="shared" si="5"/>
        <v>4.2146183700997439E-4</v>
      </c>
      <c r="I26" s="46">
        <f t="shared" si="6"/>
        <v>26892.832032762981</v>
      </c>
      <c r="J26" s="47"/>
      <c r="K26" s="46">
        <f t="shared" si="7"/>
        <v>15000</v>
      </c>
      <c r="L26" s="47">
        <v>15000</v>
      </c>
      <c r="M26" s="9"/>
    </row>
    <row r="27" spans="1:13" ht="36">
      <c r="A27" s="9"/>
      <c r="B27" s="144" t="s">
        <v>585</v>
      </c>
      <c r="C27" s="47">
        <v>849</v>
      </c>
      <c r="D27" s="47">
        <v>884660604</v>
      </c>
      <c r="E27" s="47">
        <v>783242793</v>
      </c>
      <c r="F27" s="46">
        <f t="shared" si="4"/>
        <v>101417811</v>
      </c>
      <c r="G27" s="47">
        <v>18998171</v>
      </c>
      <c r="H27" s="48">
        <f t="shared" si="5"/>
        <v>4.4688512383639454E-5</v>
      </c>
      <c r="I27" s="46">
        <f t="shared" si="6"/>
        <v>4532.2111027951059</v>
      </c>
      <c r="J27" s="47"/>
      <c r="K27" s="46">
        <f t="shared" si="7"/>
        <v>849</v>
      </c>
      <c r="L27" s="47">
        <v>849</v>
      </c>
      <c r="M27" s="9"/>
    </row>
    <row r="28" spans="1:13" ht="36">
      <c r="A28" s="9"/>
      <c r="B28" s="144" t="s">
        <v>586</v>
      </c>
      <c r="C28" s="47">
        <v>4890</v>
      </c>
      <c r="D28" s="47">
        <v>257050424</v>
      </c>
      <c r="E28" s="47">
        <v>242995428</v>
      </c>
      <c r="F28" s="46">
        <f t="shared" si="4"/>
        <v>14054996</v>
      </c>
      <c r="G28" s="47">
        <v>10435510</v>
      </c>
      <c r="H28" s="48">
        <f t="shared" si="5"/>
        <v>4.6859233520929976E-4</v>
      </c>
      <c r="I28" s="46">
        <f t="shared" si="6"/>
        <v>6586.0633969973669</v>
      </c>
      <c r="J28" s="47"/>
      <c r="K28" s="46">
        <f t="shared" si="7"/>
        <v>4890</v>
      </c>
      <c r="L28" s="47">
        <v>4890</v>
      </c>
      <c r="M28" s="9"/>
    </row>
    <row r="29" spans="1:13" ht="36">
      <c r="A29" s="9"/>
      <c r="B29" s="144" t="s">
        <v>587</v>
      </c>
      <c r="C29" s="47">
        <v>3581</v>
      </c>
      <c r="D29" s="47">
        <v>22081596</v>
      </c>
      <c r="E29" s="47">
        <v>21122529</v>
      </c>
      <c r="F29" s="46">
        <f t="shared" si="4"/>
        <v>959067</v>
      </c>
      <c r="G29" s="47">
        <v>625612</v>
      </c>
      <c r="H29" s="48">
        <f t="shared" si="5"/>
        <v>5.7239950640332986E-3</v>
      </c>
      <c r="I29" s="46">
        <f t="shared" si="6"/>
        <v>5489.6947740772239</v>
      </c>
      <c r="J29" s="47"/>
      <c r="K29" s="46">
        <f t="shared" si="7"/>
        <v>3581</v>
      </c>
      <c r="L29" s="47">
        <v>3581</v>
      </c>
      <c r="M29" s="9"/>
    </row>
    <row r="30" spans="1:13" ht="48">
      <c r="A30" s="9"/>
      <c r="B30" s="144" t="s">
        <v>588</v>
      </c>
      <c r="C30" s="47">
        <v>124</v>
      </c>
      <c r="D30" s="47">
        <v>363531</v>
      </c>
      <c r="E30" s="47">
        <v>15648</v>
      </c>
      <c r="F30" s="46">
        <f t="shared" si="4"/>
        <v>347883</v>
      </c>
      <c r="G30" s="47">
        <v>23000</v>
      </c>
      <c r="H30" s="48">
        <f t="shared" si="5"/>
        <v>5.3913043478260869E-3</v>
      </c>
      <c r="I30" s="46">
        <f t="shared" si="6"/>
        <v>1875.5431304347826</v>
      </c>
      <c r="J30" s="47"/>
      <c r="K30" s="46">
        <f t="shared" si="7"/>
        <v>124</v>
      </c>
      <c r="L30" s="47">
        <v>124</v>
      </c>
      <c r="M30" s="9"/>
    </row>
    <row r="31" spans="1:13" ht="36">
      <c r="A31" s="9"/>
      <c r="B31" s="144" t="s">
        <v>589</v>
      </c>
      <c r="C31" s="47">
        <v>544</v>
      </c>
      <c r="D31" s="47">
        <v>199432</v>
      </c>
      <c r="E31" s="47">
        <v>181119</v>
      </c>
      <c r="F31" s="46">
        <f t="shared" si="4"/>
        <v>18313</v>
      </c>
      <c r="G31" s="47">
        <v>1782</v>
      </c>
      <c r="H31" s="48">
        <f t="shared" si="5"/>
        <v>0.30527497194163861</v>
      </c>
      <c r="I31" s="46">
        <f t="shared" si="6"/>
        <v>5590.5005611672277</v>
      </c>
      <c r="J31" s="47"/>
      <c r="K31" s="46">
        <f t="shared" si="7"/>
        <v>544</v>
      </c>
      <c r="L31" s="47">
        <v>544</v>
      </c>
      <c r="M31" s="9"/>
    </row>
    <row r="32" spans="1:13" ht="36">
      <c r="A32" s="9"/>
      <c r="B32" s="144" t="s">
        <v>172</v>
      </c>
      <c r="C32" s="47">
        <v>300</v>
      </c>
      <c r="D32" s="47">
        <v>92160</v>
      </c>
      <c r="E32" s="47">
        <v>47829</v>
      </c>
      <c r="F32" s="46">
        <f t="shared" si="4"/>
        <v>44331</v>
      </c>
      <c r="G32" s="47">
        <v>60000</v>
      </c>
      <c r="H32" s="48">
        <f t="shared" si="5"/>
        <v>5.0000000000000001E-3</v>
      </c>
      <c r="I32" s="46">
        <f t="shared" si="6"/>
        <v>221.655</v>
      </c>
      <c r="J32" s="47"/>
      <c r="K32" s="46">
        <f t="shared" si="7"/>
        <v>300</v>
      </c>
      <c r="L32" s="47">
        <v>300</v>
      </c>
      <c r="M32" s="9"/>
    </row>
    <row r="33" spans="1:13" ht="36">
      <c r="A33" s="9"/>
      <c r="B33" s="144" t="s">
        <v>171</v>
      </c>
      <c r="C33" s="47">
        <v>13000</v>
      </c>
      <c r="D33" s="47">
        <v>24346700000</v>
      </c>
      <c r="E33" s="47">
        <v>24022803000</v>
      </c>
      <c r="F33" s="46">
        <f t="shared" si="4"/>
        <v>323897000</v>
      </c>
      <c r="G33" s="47">
        <v>16602000</v>
      </c>
      <c r="H33" s="48">
        <f t="shared" si="5"/>
        <v>7.8303818817009995E-4</v>
      </c>
      <c r="I33" s="46">
        <f t="shared" si="6"/>
        <v>253623.72003373088</v>
      </c>
      <c r="J33" s="47"/>
      <c r="K33" s="46">
        <f t="shared" si="7"/>
        <v>13000</v>
      </c>
      <c r="L33" s="47">
        <v>13000</v>
      </c>
      <c r="M33" s="9"/>
    </row>
    <row r="34" spans="1:13" ht="48">
      <c r="A34" s="9"/>
      <c r="B34" s="144" t="s">
        <v>606</v>
      </c>
      <c r="C34" s="47">
        <v>5100</v>
      </c>
      <c r="D34" s="47">
        <v>163102</v>
      </c>
      <c r="E34" s="47">
        <v>125539</v>
      </c>
      <c r="F34" s="46">
        <f t="shared" si="4"/>
        <v>37563</v>
      </c>
      <c r="G34" s="47">
        <v>10000</v>
      </c>
      <c r="H34" s="48">
        <f t="shared" si="5"/>
        <v>0.51</v>
      </c>
      <c r="I34" s="46">
        <f t="shared" si="6"/>
        <v>19157.13</v>
      </c>
      <c r="J34" s="47"/>
      <c r="K34" s="46">
        <f t="shared" si="7"/>
        <v>5100</v>
      </c>
      <c r="L34" s="47">
        <v>5100</v>
      </c>
      <c r="M34" s="9"/>
    </row>
    <row r="35" spans="1:13" ht="33.75" customHeight="1">
      <c r="A35" s="9"/>
      <c r="B35" s="50"/>
      <c r="C35" s="49"/>
      <c r="D35" s="49"/>
      <c r="E35" s="49"/>
      <c r="F35" s="46">
        <f t="shared" si="4"/>
        <v>0</v>
      </c>
      <c r="G35" s="49"/>
      <c r="H35" s="48" t="str">
        <f t="shared" si="5"/>
        <v/>
      </c>
      <c r="I35" s="46" t="str">
        <f t="shared" si="6"/>
        <v/>
      </c>
      <c r="J35" s="49"/>
      <c r="K35" s="46">
        <f t="shared" si="7"/>
        <v>0</v>
      </c>
      <c r="L35" s="49"/>
      <c r="M35" s="9"/>
    </row>
    <row r="36" spans="1:13" ht="31.5" customHeight="1">
      <c r="A36" s="9"/>
      <c r="B36" s="431" t="s">
        <v>7</v>
      </c>
      <c r="C36" s="46">
        <f>IFERROR(SUM(C24:C35),"")</f>
        <v>47488</v>
      </c>
      <c r="D36" s="46">
        <f>IFERROR(SUM(D24:D35),"")</f>
        <v>25600002559</v>
      </c>
      <c r="E36" s="46">
        <f>IFERROR(SUM(E24:E35),"")</f>
        <v>25092330861</v>
      </c>
      <c r="F36" s="46">
        <f t="shared" si="4"/>
        <v>507671698</v>
      </c>
      <c r="G36" s="46">
        <f>IFERROR(SUM(G24:G35),"")</f>
        <v>83846486</v>
      </c>
      <c r="H36" s="48">
        <f t="shared" si="5"/>
        <v>5.6636839855161015E-4</v>
      </c>
      <c r="I36" s="46">
        <f t="shared" si="6"/>
        <v>287529.20658623666</v>
      </c>
      <c r="J36" s="46">
        <f>IFERROR(SUM(J24:J35),"")</f>
        <v>0</v>
      </c>
      <c r="K36" s="46">
        <f t="shared" si="7"/>
        <v>47488</v>
      </c>
      <c r="L36" s="46">
        <f t="shared" ref="L36" si="8">IFERROR(SUM(L24:L35),"")</f>
        <v>47488</v>
      </c>
      <c r="M36" s="9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</sheetData>
  <phoneticPr fontId="3"/>
  <pageMargins left="0.7" right="0.7" top="0.75" bottom="0.75" header="0.3" footer="0.3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5FC8D-8BEF-4494-A5FF-5DB5E44FA547}">
  <dimension ref="A1:H21"/>
  <sheetViews>
    <sheetView showGridLines="0" view="pageBreakPreview" zoomScale="60" zoomScaleNormal="100" workbookViewId="0">
      <selection activeCell="I19" sqref="I19"/>
    </sheetView>
  </sheetViews>
  <sheetFormatPr defaultRowHeight="13.5"/>
  <cols>
    <col min="1" max="1" width="2.375" customWidth="1"/>
    <col min="2" max="2" width="20.625" customWidth="1"/>
    <col min="3" max="8" width="15.625" customWidth="1"/>
  </cols>
  <sheetData>
    <row r="1" spans="1:8" ht="24" customHeight="1">
      <c r="A1" s="1"/>
      <c r="B1" s="6" t="s">
        <v>35</v>
      </c>
      <c r="C1" s="7"/>
      <c r="D1" s="7"/>
      <c r="E1" s="7"/>
      <c r="F1" s="7"/>
      <c r="G1" s="7"/>
      <c r="H1" s="60" t="s">
        <v>547</v>
      </c>
    </row>
    <row r="2" spans="1:8" ht="12.75" customHeight="1">
      <c r="A2" s="8"/>
      <c r="B2" s="554" t="s">
        <v>33</v>
      </c>
      <c r="C2" s="555" t="s">
        <v>5</v>
      </c>
      <c r="D2" s="555" t="s">
        <v>3</v>
      </c>
      <c r="E2" s="555" t="s">
        <v>1</v>
      </c>
      <c r="F2" s="555" t="s">
        <v>2</v>
      </c>
      <c r="G2" s="552" t="s">
        <v>140</v>
      </c>
      <c r="H2" s="552" t="s">
        <v>34</v>
      </c>
    </row>
    <row r="3" spans="1:8" ht="18" customHeight="1">
      <c r="A3" s="10"/>
      <c r="B3" s="554"/>
      <c r="C3" s="553"/>
      <c r="D3" s="553"/>
      <c r="E3" s="553"/>
      <c r="F3" s="553"/>
      <c r="G3" s="553"/>
      <c r="H3" s="553"/>
    </row>
    <row r="4" spans="1:8" ht="24" customHeight="1">
      <c r="A4" s="12"/>
      <c r="B4" s="18"/>
      <c r="C4" s="54"/>
      <c r="D4" s="54"/>
      <c r="E4" s="54"/>
      <c r="F4" s="54"/>
      <c r="G4" s="54"/>
      <c r="H4" s="54"/>
    </row>
    <row r="5" spans="1:8" ht="24" customHeight="1">
      <c r="A5" s="8"/>
      <c r="B5" s="53" t="s">
        <v>173</v>
      </c>
      <c r="C5" s="47">
        <v>5439719</v>
      </c>
      <c r="D5" s="47">
        <v>646628</v>
      </c>
      <c r="E5" s="47">
        <v>0</v>
      </c>
      <c r="F5" s="436">
        <v>0</v>
      </c>
      <c r="G5" s="46">
        <f t="shared" ref="G5:G18" si="0">SUM(C5:F5)</f>
        <v>6086347</v>
      </c>
      <c r="H5" s="47">
        <v>6086347</v>
      </c>
    </row>
    <row r="6" spans="1:8" ht="24" customHeight="1">
      <c r="A6" s="8"/>
      <c r="B6" s="58" t="s">
        <v>177</v>
      </c>
      <c r="C6" s="436">
        <v>89376</v>
      </c>
      <c r="D6" s="47">
        <v>10624</v>
      </c>
      <c r="E6" s="47">
        <v>0</v>
      </c>
      <c r="F6" s="436">
        <v>0</v>
      </c>
      <c r="G6" s="61">
        <f t="shared" si="0"/>
        <v>100000</v>
      </c>
      <c r="H6" s="436">
        <v>100000</v>
      </c>
    </row>
    <row r="7" spans="1:8" ht="24" customHeight="1">
      <c r="A7" s="8"/>
      <c r="B7" s="58" t="s">
        <v>174</v>
      </c>
      <c r="C7" s="436">
        <v>23154</v>
      </c>
      <c r="D7" s="47">
        <v>0</v>
      </c>
      <c r="E7" s="47">
        <v>0</v>
      </c>
      <c r="F7" s="436">
        <v>13846</v>
      </c>
      <c r="G7" s="61">
        <f t="shared" si="0"/>
        <v>37000</v>
      </c>
      <c r="H7" s="436">
        <v>37000</v>
      </c>
    </row>
    <row r="8" spans="1:8" ht="24" customHeight="1">
      <c r="A8" s="8"/>
      <c r="B8" s="58" t="s">
        <v>175</v>
      </c>
      <c r="C8" s="436">
        <v>22268</v>
      </c>
      <c r="D8" s="47">
        <v>0</v>
      </c>
      <c r="E8" s="47">
        <v>0</v>
      </c>
      <c r="F8" s="436">
        <v>50732</v>
      </c>
      <c r="G8" s="61">
        <f t="shared" si="0"/>
        <v>73000</v>
      </c>
      <c r="H8" s="436">
        <v>73000</v>
      </c>
    </row>
    <row r="9" spans="1:8" ht="24" customHeight="1">
      <c r="A9" s="8"/>
      <c r="B9" s="58" t="s">
        <v>176</v>
      </c>
      <c r="C9" s="436">
        <v>60651</v>
      </c>
      <c r="D9" s="47">
        <v>7210</v>
      </c>
      <c r="E9" s="47">
        <v>0</v>
      </c>
      <c r="F9" s="436">
        <v>0</v>
      </c>
      <c r="G9" s="61">
        <f t="shared" si="0"/>
        <v>67861</v>
      </c>
      <c r="H9" s="436">
        <v>67861</v>
      </c>
    </row>
    <row r="10" spans="1:8" ht="24" customHeight="1">
      <c r="A10" s="8"/>
      <c r="B10" s="58" t="s">
        <v>178</v>
      </c>
      <c r="C10" s="436">
        <v>460055</v>
      </c>
      <c r="D10" s="47">
        <v>54687</v>
      </c>
      <c r="E10" s="47">
        <v>0</v>
      </c>
      <c r="F10" s="436">
        <v>0</v>
      </c>
      <c r="G10" s="61">
        <f t="shared" si="0"/>
        <v>514742</v>
      </c>
      <c r="H10" s="436">
        <v>514742</v>
      </c>
    </row>
    <row r="11" spans="1:8" ht="24" customHeight="1">
      <c r="A11" s="8"/>
      <c r="B11" s="58" t="s">
        <v>179</v>
      </c>
      <c r="C11" s="436">
        <v>639379</v>
      </c>
      <c r="D11" s="47">
        <v>76004</v>
      </c>
      <c r="E11" s="47">
        <v>0</v>
      </c>
      <c r="F11" s="436">
        <v>0</v>
      </c>
      <c r="G11" s="61">
        <f t="shared" si="0"/>
        <v>715383</v>
      </c>
      <c r="H11" s="436">
        <v>715382</v>
      </c>
    </row>
    <row r="12" spans="1:8" ht="24" customHeight="1">
      <c r="A12" s="8"/>
      <c r="B12" s="145" t="s">
        <v>180</v>
      </c>
      <c r="C12" s="436">
        <v>568121</v>
      </c>
      <c r="D12" s="47">
        <v>67533</v>
      </c>
      <c r="E12" s="47">
        <v>0</v>
      </c>
      <c r="F12" s="436">
        <v>0</v>
      </c>
      <c r="G12" s="61">
        <f t="shared" si="0"/>
        <v>635654</v>
      </c>
      <c r="H12" s="436">
        <v>635654</v>
      </c>
    </row>
    <row r="13" spans="1:8" ht="24" customHeight="1">
      <c r="A13" s="8"/>
      <c r="B13" s="145" t="s">
        <v>184</v>
      </c>
      <c r="C13" s="436">
        <v>2169</v>
      </c>
      <c r="D13" s="47">
        <v>258</v>
      </c>
      <c r="E13" s="47">
        <v>0</v>
      </c>
      <c r="F13" s="436">
        <v>0</v>
      </c>
      <c r="G13" s="61">
        <f t="shared" si="0"/>
        <v>2427</v>
      </c>
      <c r="H13" s="436">
        <v>2427</v>
      </c>
    </row>
    <row r="14" spans="1:8" ht="24" customHeight="1">
      <c r="A14" s="8"/>
      <c r="B14" s="58" t="s">
        <v>181</v>
      </c>
      <c r="C14" s="436">
        <v>1899850</v>
      </c>
      <c r="D14" s="47">
        <v>225838</v>
      </c>
      <c r="E14" s="47">
        <v>0</v>
      </c>
      <c r="F14" s="436">
        <v>0</v>
      </c>
      <c r="G14" s="61">
        <f t="shared" si="0"/>
        <v>2125688</v>
      </c>
      <c r="H14" s="436">
        <v>2125688</v>
      </c>
    </row>
    <row r="15" spans="1:8" ht="24" customHeight="1">
      <c r="A15" s="8"/>
      <c r="B15" s="58" t="s">
        <v>182</v>
      </c>
      <c r="C15" s="436">
        <v>61483</v>
      </c>
      <c r="D15" s="47">
        <v>7309</v>
      </c>
      <c r="E15" s="47">
        <v>0</v>
      </c>
      <c r="F15" s="436">
        <v>0</v>
      </c>
      <c r="G15" s="61">
        <f t="shared" si="0"/>
        <v>68792</v>
      </c>
      <c r="H15" s="436">
        <v>68792</v>
      </c>
    </row>
    <row r="16" spans="1:8" ht="24" customHeight="1">
      <c r="A16" s="8"/>
      <c r="B16" s="145" t="s">
        <v>590</v>
      </c>
      <c r="C16" s="436">
        <v>527110</v>
      </c>
      <c r="D16" s="47">
        <v>62659</v>
      </c>
      <c r="E16" s="47">
        <v>0</v>
      </c>
      <c r="F16" s="436">
        <v>0</v>
      </c>
      <c r="G16" s="61">
        <f t="shared" si="0"/>
        <v>589769</v>
      </c>
      <c r="H16" s="436">
        <v>589769</v>
      </c>
    </row>
    <row r="17" spans="1:8" ht="24" customHeight="1">
      <c r="A17" s="8"/>
      <c r="B17" s="58" t="s">
        <v>183</v>
      </c>
      <c r="C17" s="436">
        <v>346900</v>
      </c>
      <c r="D17" s="47">
        <v>41237</v>
      </c>
      <c r="E17" s="47">
        <v>0</v>
      </c>
      <c r="F17" s="436">
        <v>0</v>
      </c>
      <c r="G17" s="61">
        <f t="shared" si="0"/>
        <v>388137</v>
      </c>
      <c r="H17" s="436">
        <v>388137</v>
      </c>
    </row>
    <row r="18" spans="1:8" ht="24" customHeight="1">
      <c r="A18" s="8"/>
      <c r="B18" s="58" t="s">
        <v>607</v>
      </c>
      <c r="C18" s="436">
        <v>11680</v>
      </c>
      <c r="D18" s="436">
        <v>1388</v>
      </c>
      <c r="E18" s="436"/>
      <c r="F18" s="436"/>
      <c r="G18" s="61">
        <f t="shared" si="0"/>
        <v>13068</v>
      </c>
      <c r="H18" s="436">
        <v>13068</v>
      </c>
    </row>
    <row r="19" spans="1:8" ht="24" customHeight="1">
      <c r="A19" s="12"/>
      <c r="B19" s="59"/>
      <c r="C19" s="56"/>
      <c r="D19" s="56"/>
      <c r="E19" s="56"/>
      <c r="F19" s="56"/>
      <c r="G19" s="56"/>
      <c r="H19" s="56"/>
    </row>
    <row r="20" spans="1:8" ht="24" customHeight="1">
      <c r="A20" s="8"/>
      <c r="B20" s="432" t="s">
        <v>7</v>
      </c>
      <c r="C20" s="57">
        <f t="shared" ref="C20:H20" si="1">IFERROR(SUM(C4:C19),"")</f>
        <v>10151915</v>
      </c>
      <c r="D20" s="57">
        <f t="shared" si="1"/>
        <v>1201375</v>
      </c>
      <c r="E20" s="57">
        <f t="shared" si="1"/>
        <v>0</v>
      </c>
      <c r="F20" s="57">
        <f t="shared" si="1"/>
        <v>64578</v>
      </c>
      <c r="G20" s="57">
        <f t="shared" si="1"/>
        <v>11417868</v>
      </c>
      <c r="H20" s="57">
        <f t="shared" si="1"/>
        <v>11417867</v>
      </c>
    </row>
    <row r="21" spans="1:8">
      <c r="A21" s="8"/>
      <c r="B21" s="13"/>
      <c r="C21" s="14"/>
      <c r="D21" s="14"/>
      <c r="E21" s="14"/>
      <c r="F21" s="14"/>
      <c r="G21" s="14"/>
      <c r="H21" s="14"/>
    </row>
  </sheetData>
  <mergeCells count="7">
    <mergeCell ref="H2:H3"/>
    <mergeCell ref="B2:B3"/>
    <mergeCell ref="C2:C3"/>
    <mergeCell ref="D2:D3"/>
    <mergeCell ref="E2:E3"/>
    <mergeCell ref="F2:F3"/>
    <mergeCell ref="G2:G3"/>
  </mergeCells>
  <phoneticPr fontId="3"/>
  <pageMargins left="0.7" right="0.7" top="0.75" bottom="0.75" header="0.3" footer="0.3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2FB50-E76E-4E42-91CA-23500C3E9267}">
  <dimension ref="A1:N38"/>
  <sheetViews>
    <sheetView showGridLines="0" view="pageBreakPreview" zoomScale="60" zoomScaleNormal="100" workbookViewId="0">
      <selection activeCell="M19" sqref="M19"/>
    </sheetView>
  </sheetViews>
  <sheetFormatPr defaultColWidth="9" defaultRowHeight="13.5"/>
  <cols>
    <col min="1" max="1" width="2.25" customWidth="1"/>
    <col min="2" max="2" width="0.875" customWidth="1"/>
    <col min="3" max="3" width="25.875" customWidth="1"/>
    <col min="4" max="8" width="14.625" customWidth="1"/>
    <col min="9" max="9" width="0.875" customWidth="1"/>
    <col min="10" max="10" width="13.125" customWidth="1"/>
  </cols>
  <sheetData>
    <row r="1" spans="1:12">
      <c r="A1" s="5"/>
      <c r="B1" s="24"/>
      <c r="C1" s="25"/>
      <c r="D1" s="25"/>
      <c r="E1" s="25"/>
      <c r="F1" s="25"/>
      <c r="G1" s="25"/>
      <c r="H1" s="26"/>
    </row>
    <row r="2" spans="1:12" s="1" customFormat="1" ht="19.5" customHeight="1">
      <c r="B2" s="5"/>
      <c r="C2" s="21" t="s">
        <v>46</v>
      </c>
      <c r="D2" s="22"/>
      <c r="E2" s="22"/>
      <c r="F2" s="22"/>
      <c r="G2" s="22"/>
      <c r="H2" s="77" t="s">
        <v>549</v>
      </c>
      <c r="I2" s="23"/>
      <c r="J2" s="23"/>
      <c r="K2" s="23"/>
      <c r="L2" s="23"/>
    </row>
    <row r="3" spans="1:12" s="8" customFormat="1" ht="21" customHeight="1">
      <c r="B3" s="9"/>
      <c r="C3" s="552" t="s">
        <v>36</v>
      </c>
      <c r="D3" s="560" t="s">
        <v>4</v>
      </c>
      <c r="E3" s="561"/>
      <c r="F3" s="560" t="s">
        <v>6</v>
      </c>
      <c r="G3" s="561"/>
      <c r="H3" s="552" t="s">
        <v>37</v>
      </c>
      <c r="I3" s="9"/>
    </row>
    <row r="4" spans="1:12" s="8" customFormat="1" ht="21.95" customHeight="1">
      <c r="B4" s="9"/>
      <c r="C4" s="559"/>
      <c r="D4" s="441" t="s">
        <v>38</v>
      </c>
      <c r="E4" s="78" t="s">
        <v>39</v>
      </c>
      <c r="F4" s="441" t="s">
        <v>38</v>
      </c>
      <c r="G4" s="78" t="s">
        <v>39</v>
      </c>
      <c r="H4" s="559"/>
      <c r="I4" s="9"/>
    </row>
    <row r="5" spans="1:12" s="8" customFormat="1" ht="20.100000000000001" customHeight="1">
      <c r="B5" s="9"/>
      <c r="C5" s="562" t="s">
        <v>40</v>
      </c>
      <c r="D5" s="563"/>
      <c r="E5" s="563"/>
      <c r="F5" s="563"/>
      <c r="G5" s="563"/>
      <c r="H5" s="564"/>
      <c r="I5" s="9"/>
    </row>
    <row r="6" spans="1:12" s="8" customFormat="1" ht="9.9499999999999993" hidden="1" customHeight="1">
      <c r="A6" s="8" t="s">
        <v>150</v>
      </c>
      <c r="B6" s="9"/>
      <c r="C6" s="62"/>
      <c r="D6" s="63"/>
      <c r="E6" s="63"/>
      <c r="F6" s="63"/>
      <c r="G6" s="63"/>
      <c r="H6" s="64"/>
      <c r="I6" s="9"/>
    </row>
    <row r="7" spans="1:12" s="8" customFormat="1" ht="20.100000000000001" customHeight="1">
      <c r="B7" s="9"/>
      <c r="C7" s="65" t="s">
        <v>591</v>
      </c>
      <c r="D7" s="66"/>
      <c r="E7" s="66"/>
      <c r="F7" s="66"/>
      <c r="G7" s="66"/>
      <c r="H7" s="67"/>
      <c r="I7" s="9"/>
    </row>
    <row r="8" spans="1:12" s="8" customFormat="1" ht="9.9499999999999993" hidden="1" customHeight="1">
      <c r="A8" s="8" t="s">
        <v>152</v>
      </c>
      <c r="B8" s="9"/>
      <c r="C8" s="68"/>
      <c r="D8" s="69"/>
      <c r="E8" s="69"/>
      <c r="F8" s="69"/>
      <c r="G8" s="69"/>
      <c r="H8" s="70"/>
      <c r="I8" s="9"/>
    </row>
    <row r="9" spans="1:12" s="8" customFormat="1" ht="20.100000000000001" customHeight="1">
      <c r="B9" s="9"/>
      <c r="C9" s="556" t="s">
        <v>41</v>
      </c>
      <c r="D9" s="557"/>
      <c r="E9" s="557"/>
      <c r="F9" s="557"/>
      <c r="G9" s="557"/>
      <c r="H9" s="558"/>
      <c r="I9" s="9"/>
    </row>
    <row r="10" spans="1:12" s="8" customFormat="1" ht="9.9499999999999993" hidden="1" customHeight="1">
      <c r="A10" s="8" t="s">
        <v>151</v>
      </c>
      <c r="B10" s="9"/>
      <c r="C10" s="71"/>
      <c r="D10" s="72"/>
      <c r="E10" s="72"/>
      <c r="F10" s="72"/>
      <c r="G10" s="72"/>
      <c r="H10" s="73"/>
      <c r="I10" s="9"/>
    </row>
    <row r="11" spans="1:12" s="8" customFormat="1" ht="20.100000000000001" customHeight="1">
      <c r="B11" s="9"/>
      <c r="C11" s="55" t="s">
        <v>591</v>
      </c>
      <c r="D11" s="47"/>
      <c r="E11" s="47"/>
      <c r="F11" s="47"/>
      <c r="G11" s="47"/>
      <c r="H11" s="47"/>
      <c r="I11" s="9"/>
    </row>
    <row r="12" spans="1:12" s="8" customFormat="1" ht="9.9499999999999993" hidden="1" customHeight="1">
      <c r="A12" s="8" t="s">
        <v>152</v>
      </c>
      <c r="B12" s="9"/>
      <c r="C12" s="74"/>
      <c r="D12" s="75"/>
      <c r="E12" s="75"/>
      <c r="F12" s="75"/>
      <c r="G12" s="75"/>
      <c r="H12" s="76"/>
      <c r="I12" s="9"/>
    </row>
    <row r="13" spans="1:12" s="8" customFormat="1" ht="20.100000000000001" customHeight="1">
      <c r="B13" s="9"/>
      <c r="C13" s="556" t="s">
        <v>42</v>
      </c>
      <c r="D13" s="557"/>
      <c r="E13" s="557"/>
      <c r="F13" s="557"/>
      <c r="G13" s="557"/>
      <c r="H13" s="558"/>
      <c r="I13" s="9"/>
    </row>
    <row r="14" spans="1:12" s="8" customFormat="1" ht="9.9499999999999993" hidden="1" customHeight="1">
      <c r="A14" s="8" t="s">
        <v>151</v>
      </c>
      <c r="B14" s="9"/>
      <c r="C14" s="71"/>
      <c r="D14" s="72"/>
      <c r="E14" s="72"/>
      <c r="F14" s="72"/>
      <c r="G14" s="72"/>
      <c r="H14" s="73"/>
      <c r="I14" s="9"/>
    </row>
    <row r="15" spans="1:12" s="8" customFormat="1" ht="20.100000000000001" customHeight="1">
      <c r="B15" s="9"/>
      <c r="C15" s="55" t="s">
        <v>591</v>
      </c>
      <c r="D15" s="47"/>
      <c r="E15" s="47"/>
      <c r="F15" s="47"/>
      <c r="G15" s="47"/>
      <c r="H15" s="47"/>
      <c r="I15" s="9"/>
    </row>
    <row r="16" spans="1:12" s="8" customFormat="1" ht="9.9499999999999993" hidden="1" customHeight="1">
      <c r="A16" s="8" t="s">
        <v>152</v>
      </c>
      <c r="B16" s="9"/>
      <c r="C16" s="74"/>
      <c r="D16" s="75"/>
      <c r="E16" s="75"/>
      <c r="F16" s="75"/>
      <c r="G16" s="75"/>
      <c r="H16" s="76"/>
      <c r="I16" s="9"/>
    </row>
    <row r="17" spans="1:9" s="8" customFormat="1" ht="20.100000000000001" customHeight="1">
      <c r="B17" s="9"/>
      <c r="C17" s="556" t="s">
        <v>43</v>
      </c>
      <c r="D17" s="557"/>
      <c r="E17" s="557"/>
      <c r="F17" s="557"/>
      <c r="G17" s="557"/>
      <c r="H17" s="558"/>
      <c r="I17" s="9"/>
    </row>
    <row r="18" spans="1:9" s="8" customFormat="1" ht="9.9499999999999993" hidden="1" customHeight="1">
      <c r="A18" s="8" t="s">
        <v>151</v>
      </c>
      <c r="B18" s="9"/>
      <c r="C18" s="71"/>
      <c r="D18" s="72"/>
      <c r="E18" s="72"/>
      <c r="F18" s="72"/>
      <c r="G18" s="72"/>
      <c r="H18" s="73"/>
      <c r="I18" s="9"/>
    </row>
    <row r="19" spans="1:9" s="8" customFormat="1" ht="20.100000000000001" customHeight="1">
      <c r="B19" s="9"/>
      <c r="C19" s="55" t="s">
        <v>591</v>
      </c>
      <c r="D19" s="47"/>
      <c r="E19" s="47"/>
      <c r="F19" s="47"/>
      <c r="G19" s="47"/>
      <c r="H19" s="47"/>
      <c r="I19" s="9"/>
    </row>
    <row r="20" spans="1:9" s="8" customFormat="1" ht="9.9499999999999993" hidden="1" customHeight="1">
      <c r="A20" s="8" t="s">
        <v>152</v>
      </c>
      <c r="B20" s="9"/>
      <c r="C20" s="74"/>
      <c r="D20" s="75"/>
      <c r="E20" s="75"/>
      <c r="F20" s="75"/>
      <c r="G20" s="75"/>
      <c r="H20" s="76"/>
      <c r="I20" s="9"/>
    </row>
    <row r="21" spans="1:9" s="8" customFormat="1" ht="20.100000000000001" customHeight="1">
      <c r="B21" s="9"/>
      <c r="C21" s="556" t="s">
        <v>44</v>
      </c>
      <c r="D21" s="557"/>
      <c r="E21" s="557"/>
      <c r="F21" s="557"/>
      <c r="G21" s="557"/>
      <c r="H21" s="558"/>
      <c r="I21" s="9"/>
    </row>
    <row r="22" spans="1:9" s="8" customFormat="1" ht="9.9499999999999993" hidden="1" customHeight="1">
      <c r="A22" s="8" t="s">
        <v>151</v>
      </c>
      <c r="B22" s="9"/>
      <c r="C22" s="71"/>
      <c r="D22" s="72"/>
      <c r="E22" s="72"/>
      <c r="F22" s="72"/>
      <c r="G22" s="72"/>
      <c r="H22" s="73"/>
      <c r="I22" s="9"/>
    </row>
    <row r="23" spans="1:9" s="8" customFormat="1" ht="20.100000000000001" customHeight="1">
      <c r="B23" s="9"/>
      <c r="C23" s="55" t="s">
        <v>194</v>
      </c>
      <c r="D23" s="47">
        <v>22708</v>
      </c>
      <c r="E23" s="47"/>
      <c r="F23" s="47">
        <v>18000</v>
      </c>
      <c r="G23" s="47"/>
      <c r="H23" s="47">
        <v>211708</v>
      </c>
      <c r="I23" s="9"/>
    </row>
    <row r="24" spans="1:9" s="8" customFormat="1" ht="9.9499999999999993" hidden="1" customHeight="1">
      <c r="A24" s="8" t="s">
        <v>152</v>
      </c>
      <c r="B24" s="9"/>
      <c r="C24" s="74"/>
      <c r="D24" s="75"/>
      <c r="E24" s="75"/>
      <c r="F24" s="75"/>
      <c r="G24" s="75"/>
      <c r="H24" s="76"/>
      <c r="I24" s="9"/>
    </row>
    <row r="25" spans="1:9" s="8" customFormat="1" ht="20.100000000000001" customHeight="1">
      <c r="B25" s="9"/>
      <c r="C25" s="556" t="s">
        <v>45</v>
      </c>
      <c r="D25" s="557"/>
      <c r="E25" s="557"/>
      <c r="F25" s="557"/>
      <c r="G25" s="557"/>
      <c r="H25" s="558"/>
      <c r="I25" s="9"/>
    </row>
    <row r="26" spans="1:9" s="8" customFormat="1" ht="9.9499999999999993" hidden="1" customHeight="1">
      <c r="A26" s="8" t="s">
        <v>151</v>
      </c>
      <c r="B26" s="9"/>
      <c r="C26" s="71"/>
      <c r="D26" s="72"/>
      <c r="E26" s="72"/>
      <c r="F26" s="72"/>
      <c r="G26" s="72"/>
      <c r="H26" s="73"/>
      <c r="I26" s="9"/>
    </row>
    <row r="27" spans="1:9" s="8" customFormat="1" ht="20.100000000000001" customHeight="1">
      <c r="B27" s="9"/>
      <c r="C27" s="55" t="s">
        <v>185</v>
      </c>
      <c r="D27" s="47">
        <v>8241</v>
      </c>
      <c r="E27" s="47"/>
      <c r="F27" s="47">
        <v>5148</v>
      </c>
      <c r="G27" s="47"/>
      <c r="H27" s="47">
        <v>47000</v>
      </c>
      <c r="I27" s="9"/>
    </row>
    <row r="28" spans="1:9" s="8" customFormat="1" ht="20.100000000000001" customHeight="1">
      <c r="B28" s="9"/>
      <c r="C28" s="55" t="s">
        <v>186</v>
      </c>
      <c r="D28" s="47">
        <v>1664</v>
      </c>
      <c r="E28" s="47"/>
      <c r="F28" s="47">
        <v>1536</v>
      </c>
      <c r="G28" s="47"/>
      <c r="H28" s="47">
        <v>30000</v>
      </c>
      <c r="I28" s="9"/>
    </row>
    <row r="29" spans="1:9" s="8" customFormat="1" ht="20.100000000000001" customHeight="1">
      <c r="B29" s="9"/>
      <c r="C29" s="55" t="s">
        <v>187</v>
      </c>
      <c r="D29" s="47">
        <v>13824</v>
      </c>
      <c r="E29" s="47"/>
      <c r="F29" s="47">
        <v>4608</v>
      </c>
      <c r="G29" s="47"/>
      <c r="H29" s="47">
        <v>30000</v>
      </c>
      <c r="I29" s="9"/>
    </row>
    <row r="30" spans="1:9" s="8" customFormat="1" ht="20.100000000000001" customHeight="1">
      <c r="B30" s="9"/>
      <c r="C30" s="55" t="s">
        <v>188</v>
      </c>
      <c r="D30" s="47">
        <v>1152</v>
      </c>
      <c r="E30" s="47"/>
      <c r="F30" s="47">
        <v>1152</v>
      </c>
      <c r="G30" s="47"/>
      <c r="H30" s="47">
        <v>15000</v>
      </c>
      <c r="I30" s="9"/>
    </row>
    <row r="31" spans="1:9" s="8" customFormat="1" ht="20.100000000000001" customHeight="1">
      <c r="B31" s="9"/>
      <c r="C31" s="55" t="s">
        <v>189</v>
      </c>
      <c r="D31" s="47">
        <v>5568</v>
      </c>
      <c r="E31" s="47"/>
      <c r="F31" s="47">
        <v>1152</v>
      </c>
      <c r="G31" s="47"/>
      <c r="H31" s="47">
        <v>15000</v>
      </c>
      <c r="I31" s="9"/>
    </row>
    <row r="32" spans="1:9" s="8" customFormat="1" ht="20.100000000000001" customHeight="1">
      <c r="B32" s="9"/>
      <c r="C32" s="55" t="s">
        <v>190</v>
      </c>
      <c r="D32" s="47">
        <v>2304</v>
      </c>
      <c r="E32" s="47"/>
      <c r="F32" s="47">
        <v>1152</v>
      </c>
      <c r="G32" s="47"/>
      <c r="H32" s="47">
        <v>15000</v>
      </c>
      <c r="I32" s="9"/>
    </row>
    <row r="33" spans="1:14" s="8" customFormat="1" ht="20.100000000000001" customHeight="1">
      <c r="B33" s="9"/>
      <c r="C33" s="55" t="s">
        <v>191</v>
      </c>
      <c r="D33" s="47">
        <v>1728</v>
      </c>
      <c r="E33" s="47"/>
      <c r="F33" s="47">
        <v>2304</v>
      </c>
      <c r="G33" s="47"/>
      <c r="H33" s="47">
        <v>30000</v>
      </c>
      <c r="I33" s="9"/>
    </row>
    <row r="34" spans="1:14" s="8" customFormat="1" ht="20.100000000000001" customHeight="1">
      <c r="B34" s="9"/>
      <c r="C34" s="55" t="s">
        <v>192</v>
      </c>
      <c r="D34" s="47">
        <v>10752</v>
      </c>
      <c r="E34" s="47"/>
      <c r="F34" s="47">
        <v>2304</v>
      </c>
      <c r="G34" s="47"/>
      <c r="H34" s="47">
        <v>30000</v>
      </c>
      <c r="I34" s="9"/>
    </row>
    <row r="35" spans="1:14" s="8" customFormat="1" ht="20.100000000000001" customHeight="1">
      <c r="B35" s="9"/>
      <c r="C35" s="55" t="s">
        <v>193</v>
      </c>
      <c r="D35" s="47">
        <v>1792</v>
      </c>
      <c r="E35" s="47"/>
      <c r="F35" s="47">
        <v>1536</v>
      </c>
      <c r="G35" s="47"/>
      <c r="H35" s="47">
        <v>30000</v>
      </c>
      <c r="I35" s="9"/>
    </row>
    <row r="36" spans="1:14" s="8" customFormat="1" ht="9.9499999999999993" hidden="1" customHeight="1">
      <c r="A36" s="8" t="s">
        <v>152</v>
      </c>
      <c r="B36" s="9"/>
      <c r="C36" s="74"/>
      <c r="D36" s="75"/>
      <c r="E36" s="75"/>
      <c r="F36" s="75"/>
      <c r="G36" s="75"/>
      <c r="H36" s="76"/>
      <c r="I36" s="9"/>
    </row>
    <row r="37" spans="1:14" s="8" customFormat="1" ht="20.100000000000001" customHeight="1">
      <c r="B37" s="9"/>
      <c r="C37" s="431" t="s">
        <v>7</v>
      </c>
      <c r="D37" s="46">
        <f>IFERROR(SUM(D6:D36),"")</f>
        <v>69733</v>
      </c>
      <c r="E37" s="46">
        <f>IFERROR(SUM(E6:E36),"")</f>
        <v>0</v>
      </c>
      <c r="F37" s="46">
        <f>IFERROR(SUM(F6:F36),"")</f>
        <v>38892</v>
      </c>
      <c r="G37" s="46">
        <f>IFERROR(SUM(G6:G36),"")</f>
        <v>0</v>
      </c>
      <c r="H37" s="46">
        <f>IFERROR(SUM(H6:H36),"")</f>
        <v>453708</v>
      </c>
      <c r="I37" s="9"/>
    </row>
    <row r="38" spans="1:14" s="1" customFormat="1" ht="3.75" customHeight="1">
      <c r="B38" s="5"/>
      <c r="C38" s="24"/>
      <c r="D38" s="25"/>
      <c r="E38" s="25"/>
      <c r="F38" s="25"/>
      <c r="G38" s="25"/>
      <c r="H38" s="25"/>
      <c r="I38" s="26"/>
      <c r="J38" s="26"/>
      <c r="K38" s="26"/>
      <c r="L38" s="27"/>
      <c r="M38" s="5"/>
      <c r="N38" s="5"/>
    </row>
  </sheetData>
  <mergeCells count="10">
    <mergeCell ref="C25:H25"/>
    <mergeCell ref="H3:H4"/>
    <mergeCell ref="C5:H5"/>
    <mergeCell ref="C9:H9"/>
    <mergeCell ref="C13:H13"/>
    <mergeCell ref="C17:H17"/>
    <mergeCell ref="C21:H21"/>
    <mergeCell ref="C3:C4"/>
    <mergeCell ref="D3:E3"/>
    <mergeCell ref="F3:G3"/>
  </mergeCells>
  <phoneticPr fontId="3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8</vt:i4>
      </vt:variant>
    </vt:vector>
  </HeadingPairs>
  <TitlesOfParts>
    <vt:vector size="28" baseType="lpstr">
      <vt:lpstr>貸借対照表</vt:lpstr>
      <vt:lpstr>純資産変動計算書</vt:lpstr>
      <vt:lpstr>行政コスト計算書</vt:lpstr>
      <vt:lpstr>資金収支計算書</vt:lpstr>
      <vt:lpstr>1貸借対照表　(1)①有形固定資産　明細</vt:lpstr>
      <vt:lpstr>②有形固定資産　行政目的別明細</vt:lpstr>
      <vt:lpstr>③投資及び出資金明細</vt:lpstr>
      <vt:lpstr>④基金の明細</vt:lpstr>
      <vt:lpstr>⑤貸付金明細</vt:lpstr>
      <vt:lpstr>⑥長期延滞債権明細</vt:lpstr>
      <vt:lpstr>⑦未収金明細</vt:lpstr>
      <vt:lpstr>(2)①地方債（借入先別）明細</vt:lpstr>
      <vt:lpstr>②～④地方債（利率別）明細等</vt:lpstr>
      <vt:lpstr>⑤引当金明細</vt:lpstr>
      <vt:lpstr>2行政コスト計算書　(1)補助金明細</vt:lpstr>
      <vt:lpstr>(2)行政目的別明細</vt:lpstr>
      <vt:lpstr>3純資産変動計算書　(1)財源明細</vt:lpstr>
      <vt:lpstr>(2)財源情報明細</vt:lpstr>
      <vt:lpstr>4資本収支計算書　(1)資金明細</vt:lpstr>
      <vt:lpstr>財源会計テンプレート</vt:lpstr>
      <vt:lpstr>'②～④地方債（利率別）明細等'!Print_Area</vt:lpstr>
      <vt:lpstr>③投資及び出資金明細!Print_Area</vt:lpstr>
      <vt:lpstr>'4資本収支計算書　(1)資金明細'!Print_Area</vt:lpstr>
      <vt:lpstr>行政コスト計算書!Print_Area</vt:lpstr>
      <vt:lpstr>財源会計テンプレート!Print_Area</vt:lpstr>
      <vt:lpstr>資金収支計算書!Print_Area</vt:lpstr>
      <vt:lpstr>純資産変動計算書!Print_Area</vt:lpstr>
      <vt:lpstr>貸借対照表!Print_Area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ｵｵｸﾎﾞ ﾀｸｼﾞ</dc:creator>
  <cp:lastModifiedBy>所沢市</cp:lastModifiedBy>
  <cp:lastPrinted>2021-04-09T06:23:51Z</cp:lastPrinted>
  <dcterms:created xsi:type="dcterms:W3CDTF">2014-03-27T08:10:30Z</dcterms:created>
  <dcterms:modified xsi:type="dcterms:W3CDTF">2021-04-23T00:24:00Z</dcterms:modified>
</cp:coreProperties>
</file>