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700_交通政策\B030_地域公共交通（ところワゴン）\C005_ところワゴン全般\D130_有料広告\02_実施\改定\"/>
    </mc:Choice>
  </mc:AlternateContent>
  <xr:revisionPtr revIDLastSave="0" documentId="13_ncr:1_{5910381F-9884-4279-BCB1-095350DD092B}" xr6:coauthVersionLast="36" xr6:coauthVersionMax="36" xr10:uidLastSave="{00000000-0000-0000-0000-000000000000}"/>
  <bookViews>
    <workbookView xWindow="0" yWindow="0" windowWidth="20496" windowHeight="7440" xr2:uid="{00000000-000D-0000-FFFF-FFFF00000000}"/>
  </bookViews>
  <sheets>
    <sheet name="Sheet1" sheetId="1" r:id="rId1"/>
    <sheet name="新旧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E40" i="1"/>
  <c r="E25" i="1" l="1"/>
  <c r="E24" i="1"/>
  <c r="C46" i="1" l="1"/>
  <c r="E46" i="1" s="1"/>
  <c r="C47" i="1"/>
  <c r="E47" i="1" s="1"/>
  <c r="C48" i="1"/>
  <c r="E48" i="1" s="1"/>
  <c r="C49" i="1"/>
  <c r="E49" i="1" s="1"/>
  <c r="C50" i="1"/>
  <c r="E50" i="1" s="1"/>
  <c r="C51" i="1"/>
  <c r="E51" i="1" s="1"/>
  <c r="C52" i="1"/>
  <c r="E52" i="1" s="1"/>
  <c r="C53" i="1"/>
  <c r="E53" i="1" s="1"/>
  <c r="C45" i="1"/>
  <c r="E45" i="1" s="1"/>
  <c r="F59" i="1"/>
  <c r="E18" i="1"/>
  <c r="E19" i="1"/>
  <c r="E20" i="1"/>
  <c r="E21" i="1"/>
  <c r="E22" i="1"/>
  <c r="E23" i="1"/>
  <c r="E17" i="1"/>
  <c r="E16" i="1"/>
  <c r="E15" i="1"/>
  <c r="E54" i="1" l="1"/>
  <c r="D59" i="1" s="1"/>
  <c r="E26" i="1"/>
  <c r="D31" i="1" s="1"/>
  <c r="E9" i="1"/>
  <c r="E8" i="1"/>
  <c r="E7" i="1"/>
  <c r="E10" i="1" l="1"/>
  <c r="B31" i="1" l="1"/>
  <c r="B32" i="1" s="1"/>
  <c r="B65" i="1" s="1"/>
  <c r="B59" i="1"/>
  <c r="B60" i="1" s="1"/>
  <c r="D65" i="1" s="1"/>
  <c r="B66" i="1" l="1"/>
</calcChain>
</file>

<file path=xl/sharedStrings.xml><?xml version="1.0" encoding="utf-8"?>
<sst xmlns="http://schemas.openxmlformats.org/spreadsheetml/2006/main" count="143" uniqueCount="87">
  <si>
    <t>ところワゴン広告掲出料金の試算</t>
    <rPh sb="6" eb="8">
      <t>コウコク</t>
    </rPh>
    <rPh sb="8" eb="10">
      <t>ケイシュツ</t>
    </rPh>
    <rPh sb="10" eb="12">
      <t>リョウキン</t>
    </rPh>
    <rPh sb="13" eb="15">
      <t>シサン</t>
    </rPh>
    <phoneticPr fontId="2"/>
  </si>
  <si>
    <t>・マグネットシートの作成料金は概算です。正式な金額は、西武ハイヤーとお打合せください。</t>
    <rPh sb="10" eb="12">
      <t>サクセイ</t>
    </rPh>
    <rPh sb="12" eb="14">
      <t>リョウキン</t>
    </rPh>
    <rPh sb="15" eb="17">
      <t>ガイサン</t>
    </rPh>
    <rPh sb="20" eb="22">
      <t>セイシキ</t>
    </rPh>
    <rPh sb="23" eb="25">
      <t>キンガク</t>
    </rPh>
    <rPh sb="27" eb="29">
      <t>セイブ</t>
    </rPh>
    <rPh sb="35" eb="37">
      <t>ウチアワ</t>
    </rPh>
    <phoneticPr fontId="2"/>
  </si>
  <si>
    <t>三ケ島</t>
    <rPh sb="0" eb="3">
      <t>ミカジマ</t>
    </rPh>
    <phoneticPr fontId="2"/>
  </si>
  <si>
    <t>柳瀬</t>
    <rPh sb="0" eb="2">
      <t>ヤナセ</t>
    </rPh>
    <phoneticPr fontId="2"/>
  </si>
  <si>
    <t>富岡</t>
    <rPh sb="0" eb="2">
      <t>トミオカ</t>
    </rPh>
    <phoneticPr fontId="2"/>
  </si>
  <si>
    <t>リスト</t>
    <phoneticPr fontId="2"/>
  </si>
  <si>
    <t>希望</t>
    <rPh sb="0" eb="2">
      <t>キボウ</t>
    </rPh>
    <phoneticPr fontId="2"/>
  </si>
  <si>
    <t>⇒</t>
    <phoneticPr fontId="2"/>
  </si>
  <si>
    <t>合計</t>
    <rPh sb="0" eb="2">
      <t>ゴウケイ</t>
    </rPh>
    <phoneticPr fontId="2"/>
  </si>
  <si>
    <t>１．広告掲出を希望する地区を選択してください。</t>
    <rPh sb="2" eb="4">
      <t>コウコク</t>
    </rPh>
    <rPh sb="4" eb="6">
      <t>ケイシュツ</t>
    </rPh>
    <rPh sb="7" eb="9">
      <t>キボウ</t>
    </rPh>
    <rPh sb="11" eb="13">
      <t>チク</t>
    </rPh>
    <rPh sb="14" eb="16">
      <t>センタク</t>
    </rPh>
    <phoneticPr fontId="2"/>
  </si>
  <si>
    <t>２．広告掲出を希望する枠と期間を選択してください。</t>
    <rPh sb="2" eb="6">
      <t>コウコクケイシュツ</t>
    </rPh>
    <rPh sb="7" eb="9">
      <t>キボウ</t>
    </rPh>
    <rPh sb="11" eb="12">
      <t>ワク</t>
    </rPh>
    <rPh sb="13" eb="15">
      <t>キカン</t>
    </rPh>
    <rPh sb="16" eb="18">
      <t>センタク</t>
    </rPh>
    <phoneticPr fontId="2"/>
  </si>
  <si>
    <t>ところワゴン広告掲出料一覧</t>
    <rPh sb="6" eb="8">
      <t>コウコク</t>
    </rPh>
    <rPh sb="8" eb="10">
      <t>ケイシュツ</t>
    </rPh>
    <rPh sb="10" eb="11">
      <t>リョウ</t>
    </rPh>
    <rPh sb="11" eb="13">
      <t>イチラン</t>
    </rPh>
    <phoneticPr fontId="2"/>
  </si>
  <si>
    <t>○広告料金</t>
    <rPh sb="1" eb="3">
      <t>コウコク</t>
    </rPh>
    <rPh sb="3" eb="5">
      <t>リョウキン</t>
    </rPh>
    <phoneticPr fontId="2"/>
  </si>
  <si>
    <t>項目</t>
    <rPh sb="0" eb="2">
      <t>コウモク</t>
    </rPh>
    <phoneticPr fontId="2"/>
  </si>
  <si>
    <t>期間</t>
    <rPh sb="0" eb="2">
      <t>キカン</t>
    </rPh>
    <phoneticPr fontId="2"/>
  </si>
  <si>
    <t>枚数</t>
    <rPh sb="0" eb="2">
      <t>マイスウ</t>
    </rPh>
    <phoneticPr fontId="2"/>
  </si>
  <si>
    <t>サイズ
（横×縦）cm</t>
    <rPh sb="5" eb="6">
      <t>ヨコ</t>
    </rPh>
    <rPh sb="7" eb="8">
      <t>タテ</t>
    </rPh>
    <phoneticPr fontId="2"/>
  </si>
  <si>
    <t>掲出料金
（税抜き）※３</t>
    <rPh sb="0" eb="2">
      <t>ケイシュツ</t>
    </rPh>
    <rPh sb="2" eb="3">
      <t>リョウ</t>
    </rPh>
    <rPh sb="3" eb="4">
      <t>キン</t>
    </rPh>
    <rPh sb="6" eb="7">
      <t>ゼイ</t>
    </rPh>
    <rPh sb="7" eb="8">
      <t>ヌ</t>
    </rPh>
    <phoneticPr fontId="2"/>
  </si>
  <si>
    <t>制作費</t>
    <rPh sb="0" eb="3">
      <t>セイサクヒ</t>
    </rPh>
    <phoneticPr fontId="2"/>
  </si>
  <si>
    <t>備考</t>
    <rPh sb="0" eb="2">
      <t>ビコウ</t>
    </rPh>
    <phoneticPr fontId="2"/>
  </si>
  <si>
    <t>車外広告</t>
    <rPh sb="0" eb="2">
      <t>シャガイ</t>
    </rPh>
    <rPh sb="2" eb="4">
      <t>コウコク</t>
    </rPh>
    <phoneticPr fontId="2"/>
  </si>
  <si>
    <t>①左側面大　※１</t>
    <phoneticPr fontId="2"/>
  </si>
  <si>
    <t>１ヶ月</t>
    <rPh sb="2" eb="3">
      <t>ゲツ</t>
    </rPh>
    <phoneticPr fontId="2"/>
  </si>
  <si>
    <t>１００×５０</t>
    <phoneticPr fontId="2"/>
  </si>
  <si>
    <t>別途</t>
    <rPh sb="0" eb="2">
      <t>ベット</t>
    </rPh>
    <phoneticPr fontId="2"/>
  </si>
  <si>
    <t>マグネットシートで作成</t>
    <rPh sb="9" eb="11">
      <t>サクセイ</t>
    </rPh>
    <phoneticPr fontId="2"/>
  </si>
  <si>
    <t>６ヶ月</t>
    <rPh sb="2" eb="3">
      <t>ゲツ</t>
    </rPh>
    <phoneticPr fontId="2"/>
  </si>
  <si>
    <t>１２ヶ月</t>
    <rPh sb="3" eb="4">
      <t>ゲツ</t>
    </rPh>
    <phoneticPr fontId="2"/>
  </si>
  <si>
    <t>②右側面大※１</t>
    <phoneticPr fontId="2"/>
  </si>
  <si>
    <t>１６３×５５</t>
    <phoneticPr fontId="2"/>
  </si>
  <si>
    <t>その他
（③右側面中、④右側面中、⑤左側面中、⑥左側面小、⑦バックドア左、⑧バックドア右、⑨バックドア下）※１</t>
    <rPh sb="2" eb="3">
      <t>ホカ</t>
    </rPh>
    <rPh sb="6" eb="7">
      <t>ミギ</t>
    </rPh>
    <rPh sb="7" eb="9">
      <t>ソクメン</t>
    </rPh>
    <rPh sb="9" eb="10">
      <t>チュウ</t>
    </rPh>
    <rPh sb="18" eb="19">
      <t>ヒダリ</t>
    </rPh>
    <rPh sb="19" eb="21">
      <t>ソクメン</t>
    </rPh>
    <rPh sb="21" eb="22">
      <t>チュウ</t>
    </rPh>
    <rPh sb="24" eb="25">
      <t>ヒダリ</t>
    </rPh>
    <rPh sb="25" eb="27">
      <t>ソクメン</t>
    </rPh>
    <rPh sb="27" eb="28">
      <t>ショウ</t>
    </rPh>
    <rPh sb="35" eb="36">
      <t>ヒダリ</t>
    </rPh>
    <rPh sb="43" eb="44">
      <t>ミギ</t>
    </rPh>
    <rPh sb="51" eb="52">
      <t>シタ</t>
    </rPh>
    <phoneticPr fontId="2"/>
  </si>
  <si>
    <t>各１</t>
    <rPh sb="0" eb="1">
      <t>カク</t>
    </rPh>
    <phoneticPr fontId="2"/>
  </si>
  <si>
    <t>③右側面中：６８×３８
④右側面中：２９８×１４
⑤左側面中：６８×３８
⑥左側面小：１１０×１４
⑦バックドア左：２２×３０
⑧バックドア右：２２×３０
⑨バックドア下：１４０×１７</t>
    <phoneticPr fontId="2"/>
  </si>
  <si>
    <t>車内額面
（運転席背面）</t>
    <rPh sb="0" eb="2">
      <t>シャナイ</t>
    </rPh>
    <rPh sb="2" eb="4">
      <t>ガクメン</t>
    </rPh>
    <rPh sb="6" eb="8">
      <t>ウンテン</t>
    </rPh>
    <rPh sb="8" eb="9">
      <t>セキ</t>
    </rPh>
    <rPh sb="9" eb="11">
      <t>ハイメン</t>
    </rPh>
    <phoneticPr fontId="2"/>
  </si>
  <si>
    <t>1ヶ月</t>
    <rPh sb="2" eb="3">
      <t>ゲツ</t>
    </rPh>
    <phoneticPr fontId="2"/>
  </si>
  <si>
    <t>※２</t>
    <phoneticPr fontId="2"/>
  </si>
  <si>
    <t>A３、A4</t>
    <phoneticPr fontId="2"/>
  </si>
  <si>
    <t>車内チラシ配架（乗降口付近）</t>
    <rPh sb="0" eb="2">
      <t>シャナイ</t>
    </rPh>
    <rPh sb="5" eb="7">
      <t>ハイカ</t>
    </rPh>
    <rPh sb="8" eb="11">
      <t>ジョウコウグチ</t>
    </rPh>
    <rPh sb="11" eb="13">
      <t>フキン</t>
    </rPh>
    <phoneticPr fontId="2"/>
  </si>
  <si>
    <t>50枚</t>
    <rPh sb="2" eb="3">
      <t>マイ</t>
    </rPh>
    <phoneticPr fontId="2"/>
  </si>
  <si>
    <t>A4</t>
    <phoneticPr fontId="2"/>
  </si>
  <si>
    <t>※１　左右は進行方向基準</t>
    <rPh sb="3" eb="5">
      <t>サユウ</t>
    </rPh>
    <rPh sb="6" eb="8">
      <t>シンコウ</t>
    </rPh>
    <rPh sb="8" eb="10">
      <t>ホウコウ</t>
    </rPh>
    <rPh sb="10" eb="12">
      <t>キジュン</t>
    </rPh>
    <phoneticPr fontId="2"/>
  </si>
  <si>
    <t>※２　A3は1枚、A4は2枚</t>
    <rPh sb="7" eb="8">
      <t>マイ</t>
    </rPh>
    <rPh sb="13" eb="14">
      <t>マイ</t>
    </rPh>
    <phoneticPr fontId="2"/>
  </si>
  <si>
    <t>※３　金額は1台分の料金です。ワゴンは地区ごとに車両の割り当てがあり、地区内の車両は同一の広告内容にします。</t>
    <rPh sb="19" eb="21">
      <t>チク</t>
    </rPh>
    <rPh sb="24" eb="26">
      <t>シャリョウ</t>
    </rPh>
    <rPh sb="27" eb="28">
      <t>ワ</t>
    </rPh>
    <rPh sb="29" eb="30">
      <t>ア</t>
    </rPh>
    <rPh sb="35" eb="37">
      <t>チク</t>
    </rPh>
    <rPh sb="37" eb="38">
      <t>ナイ</t>
    </rPh>
    <rPh sb="39" eb="41">
      <t>シャリョウ</t>
    </rPh>
    <rPh sb="42" eb="44">
      <t>ドウイツ</t>
    </rPh>
    <rPh sb="45" eb="49">
      <t>コウコクナイヨウ</t>
    </rPh>
    <phoneticPr fontId="12"/>
  </si>
  <si>
    <t>　　　三ケ島地区３台、柳瀬地区３台、富岡地区２台の車両があるため、台数を掛け合わせた料金となります。</t>
    <rPh sb="3" eb="6">
      <t>ミカジマ</t>
    </rPh>
    <rPh sb="6" eb="8">
      <t>チク</t>
    </rPh>
    <rPh sb="9" eb="10">
      <t>ダイ</t>
    </rPh>
    <rPh sb="11" eb="13">
      <t>ヤナセ</t>
    </rPh>
    <rPh sb="13" eb="15">
      <t>チク</t>
    </rPh>
    <rPh sb="16" eb="17">
      <t>ダイ</t>
    </rPh>
    <rPh sb="18" eb="20">
      <t>トミオカ</t>
    </rPh>
    <rPh sb="20" eb="22">
      <t>チク</t>
    </rPh>
    <rPh sb="23" eb="24">
      <t>ダイ</t>
    </rPh>
    <rPh sb="25" eb="27">
      <t>シャリョウ</t>
    </rPh>
    <rPh sb="33" eb="35">
      <t>ダイスウ</t>
    </rPh>
    <rPh sb="36" eb="37">
      <t>カ</t>
    </rPh>
    <rPh sb="38" eb="39">
      <t>ア</t>
    </rPh>
    <rPh sb="42" eb="44">
      <t>リョウキン</t>
    </rPh>
    <phoneticPr fontId="12"/>
  </si>
  <si>
    <t>①左側面大</t>
    <rPh sb="1" eb="2">
      <t>ヒダリ</t>
    </rPh>
    <rPh sb="2" eb="4">
      <t>ソクメン</t>
    </rPh>
    <rPh sb="4" eb="5">
      <t>ダイ</t>
    </rPh>
    <phoneticPr fontId="2"/>
  </si>
  <si>
    <t>②右側面大</t>
    <phoneticPr fontId="2"/>
  </si>
  <si>
    <t>③右側面中</t>
    <phoneticPr fontId="2"/>
  </si>
  <si>
    <t>④右側面中</t>
    <phoneticPr fontId="2"/>
  </si>
  <si>
    <t>⑤左側面中</t>
    <phoneticPr fontId="2"/>
  </si>
  <si>
    <t>⑥左側面小</t>
    <phoneticPr fontId="2"/>
  </si>
  <si>
    <t>⑦バックドア左</t>
    <phoneticPr fontId="2"/>
  </si>
  <si>
    <t>⑧バックドア右</t>
    <phoneticPr fontId="2"/>
  </si>
  <si>
    <t>⑨バックドア下</t>
    <phoneticPr fontId="2"/>
  </si>
  <si>
    <t>車内額面（運転席背面）</t>
    <phoneticPr fontId="2"/>
  </si>
  <si>
    <t>車内チラシ配架（乗降口付近）</t>
    <phoneticPr fontId="2"/>
  </si>
  <si>
    <t>掲出期間</t>
    <rPh sb="0" eb="2">
      <t>ケイシュツ</t>
    </rPh>
    <rPh sb="2" eb="4">
      <t>キカン</t>
    </rPh>
    <phoneticPr fontId="2"/>
  </si>
  <si>
    <t>掲出希望</t>
    <rPh sb="0" eb="2">
      <t>ケイシュツ</t>
    </rPh>
    <rPh sb="2" eb="4">
      <t>キボウ</t>
    </rPh>
    <phoneticPr fontId="2"/>
  </si>
  <si>
    <t>6か月</t>
    <rPh sb="2" eb="3">
      <t>ゲツ</t>
    </rPh>
    <phoneticPr fontId="2"/>
  </si>
  <si>
    <t>1か月</t>
    <rPh sb="2" eb="3">
      <t>ゲツ</t>
    </rPh>
    <phoneticPr fontId="2"/>
  </si>
  <si>
    <t>12か月</t>
    <rPh sb="3" eb="4">
      <t>ゲツ</t>
    </rPh>
    <phoneticPr fontId="2"/>
  </si>
  <si>
    <t>１台あたり</t>
    <rPh sb="1" eb="2">
      <t>ダイ</t>
    </rPh>
    <phoneticPr fontId="2"/>
  </si>
  <si>
    <t>１台あたり（税抜き）</t>
    <rPh sb="1" eb="2">
      <t>ダイ</t>
    </rPh>
    <rPh sb="6" eb="7">
      <t>ゼイ</t>
    </rPh>
    <rPh sb="7" eb="8">
      <t>ヌ</t>
    </rPh>
    <phoneticPr fontId="2"/>
  </si>
  <si>
    <t>広告掲出料金</t>
    <rPh sb="0" eb="2">
      <t>コウコク</t>
    </rPh>
    <rPh sb="2" eb="4">
      <t>ケイシュツ</t>
    </rPh>
    <rPh sb="4" eb="6">
      <t>リョウキン</t>
    </rPh>
    <phoneticPr fontId="2"/>
  </si>
  <si>
    <t>台数</t>
    <rPh sb="0" eb="2">
      <t>ダイスウ</t>
    </rPh>
    <phoneticPr fontId="2"/>
  </si>
  <si>
    <t>×</t>
    <phoneticPr fontId="2"/>
  </si>
  <si>
    <t>＝</t>
    <phoneticPr fontId="2"/>
  </si>
  <si>
    <t>（消費税10％）</t>
    <rPh sb="1" eb="4">
      <t>ショウヒゼイ</t>
    </rPh>
    <phoneticPr fontId="2"/>
  </si>
  <si>
    <t>３．広告掲出料金をご確認ください。</t>
    <rPh sb="2" eb="6">
      <t>コウコクケイシュツ</t>
    </rPh>
    <rPh sb="6" eb="8">
      <t>リョウキン</t>
    </rPh>
    <rPh sb="10" eb="12">
      <t>カクニン</t>
    </rPh>
    <phoneticPr fontId="2"/>
  </si>
  <si>
    <t>【広告掲出料金】</t>
    <rPh sb="1" eb="5">
      <t>コウコクケイシュツ</t>
    </rPh>
    <rPh sb="5" eb="7">
      <t>リョウキン</t>
    </rPh>
    <phoneticPr fontId="2"/>
  </si>
  <si>
    <t>【マグネットシート作成料金】</t>
    <rPh sb="9" eb="11">
      <t>サクセイ</t>
    </rPh>
    <rPh sb="11" eb="13">
      <t>リョウキン</t>
    </rPh>
    <phoneticPr fontId="2"/>
  </si>
  <si>
    <t>デザイン料</t>
    <rPh sb="4" eb="5">
      <t>リョウ</t>
    </rPh>
    <phoneticPr fontId="2"/>
  </si>
  <si>
    <t>・マグネットシート作成料金は概算です。正式な金額は、西武ハイヤーとお打合せください。</t>
    <rPh sb="9" eb="11">
      <t>サクセイ</t>
    </rPh>
    <rPh sb="11" eb="13">
      <t>リョウキン</t>
    </rPh>
    <rPh sb="14" eb="16">
      <t>ガイサン</t>
    </rPh>
    <rPh sb="19" eb="21">
      <t>セイシキ</t>
    </rPh>
    <rPh sb="22" eb="24">
      <t>キンガク</t>
    </rPh>
    <rPh sb="26" eb="28">
      <t>セイブ</t>
    </rPh>
    <rPh sb="34" eb="36">
      <t>ウチアワ</t>
    </rPh>
    <phoneticPr fontId="2"/>
  </si>
  <si>
    <t>　　黄色いセルで「掲出期間」「希望」を選択すると、１台あたりの税抜き価格が自動計算されます。</t>
    <rPh sb="9" eb="11">
      <t>ケイシュツ</t>
    </rPh>
    <rPh sb="11" eb="13">
      <t>キカン</t>
    </rPh>
    <rPh sb="26" eb="27">
      <t>ダイ</t>
    </rPh>
    <rPh sb="31" eb="32">
      <t>ゼイ</t>
    </rPh>
    <rPh sb="32" eb="33">
      <t>ヌ</t>
    </rPh>
    <rPh sb="34" eb="36">
      <t>カカク</t>
    </rPh>
    <phoneticPr fontId="2"/>
  </si>
  <si>
    <t>　　黄色いセルで「希望」を選択すると、台数が自動計算されます。</t>
    <phoneticPr fontId="2"/>
  </si>
  <si>
    <t>＋</t>
    <phoneticPr fontId="2"/>
  </si>
  <si>
    <t>マグネットシート作成料金　（</t>
    <rPh sb="8" eb="10">
      <t>サクセイ</t>
    </rPh>
    <rPh sb="10" eb="12">
      <t>リョウキン</t>
    </rPh>
    <phoneticPr fontId="2"/>
  </si>
  <si>
    <t>）　×</t>
    <phoneticPr fontId="2"/>
  </si>
  <si>
    <r>
      <t>７．広告掲出とマグネットシート作成を合わせた</t>
    </r>
    <r>
      <rPr>
        <b/>
        <sz val="11"/>
        <color rgb="FFFF0000"/>
        <rFont val="ＭＳ 明朝"/>
        <family val="1"/>
        <charset val="128"/>
      </rPr>
      <t>概算金額</t>
    </r>
    <r>
      <rPr>
        <b/>
        <sz val="11"/>
        <color theme="1"/>
        <rFont val="ＭＳ 明朝"/>
        <family val="1"/>
        <charset val="128"/>
      </rPr>
      <t>をご確認ください。</t>
    </r>
    <rPh sb="2" eb="4">
      <t>コウコク</t>
    </rPh>
    <rPh sb="4" eb="6">
      <t>ケイシュツ</t>
    </rPh>
    <rPh sb="15" eb="17">
      <t>サクセイ</t>
    </rPh>
    <rPh sb="18" eb="19">
      <t>ア</t>
    </rPh>
    <rPh sb="22" eb="24">
      <t>ガイサン</t>
    </rPh>
    <rPh sb="24" eb="26">
      <t>キンガク</t>
    </rPh>
    <rPh sb="28" eb="30">
      <t>カクニン</t>
    </rPh>
    <phoneticPr fontId="2"/>
  </si>
  <si>
    <r>
      <t>６．マグネットシート作成料金（</t>
    </r>
    <r>
      <rPr>
        <b/>
        <sz val="11"/>
        <color rgb="FFFF0000"/>
        <rFont val="ＭＳ 明朝"/>
        <family val="1"/>
        <charset val="128"/>
      </rPr>
      <t>概算</t>
    </r>
    <r>
      <rPr>
        <b/>
        <sz val="11"/>
        <color theme="1"/>
        <rFont val="ＭＳ 明朝"/>
        <family val="1"/>
        <charset val="128"/>
      </rPr>
      <t>）をご確認ください。</t>
    </r>
    <rPh sb="10" eb="12">
      <t>サクセイ</t>
    </rPh>
    <rPh sb="12" eb="14">
      <t>リョウキン</t>
    </rPh>
    <rPh sb="15" eb="17">
      <t>ガイサン</t>
    </rPh>
    <rPh sb="20" eb="22">
      <t>カクニン</t>
    </rPh>
    <phoneticPr fontId="2"/>
  </si>
  <si>
    <t>マグネットシート作成</t>
    <rPh sb="8" eb="10">
      <t>サクセイ</t>
    </rPh>
    <phoneticPr fontId="2"/>
  </si>
  <si>
    <t>掲出</t>
    <rPh sb="0" eb="2">
      <t>ケイシュツ</t>
    </rPh>
    <phoneticPr fontId="2"/>
  </si>
  <si>
    <t>５．広告掲出を希望する枠と、１台あたりのマグネットシート作成金額をご確認ください。</t>
    <rPh sb="2" eb="6">
      <t>コウコクケイシュツ</t>
    </rPh>
    <rPh sb="7" eb="9">
      <t>キボウ</t>
    </rPh>
    <rPh sb="11" eb="12">
      <t>ワク</t>
    </rPh>
    <rPh sb="15" eb="16">
      <t>ダイ</t>
    </rPh>
    <rPh sb="28" eb="30">
      <t>サクセイ</t>
    </rPh>
    <rPh sb="30" eb="32">
      <t>キンガク</t>
    </rPh>
    <rPh sb="34" eb="36">
      <t>カクニン</t>
    </rPh>
    <phoneticPr fontId="2"/>
  </si>
  <si>
    <t>　　掲出希望は「２」から転記されています。</t>
    <rPh sb="2" eb="4">
      <t>ケイシュツ</t>
    </rPh>
    <rPh sb="4" eb="6">
      <t>キボウ</t>
    </rPh>
    <rPh sb="12" eb="14">
      <t>テンキ</t>
    </rPh>
    <phoneticPr fontId="2"/>
  </si>
  <si>
    <t>４．デザイン制作・レイアウト・色校正などの費用がかかります。</t>
    <rPh sb="6" eb="8">
      <t>セイサク</t>
    </rPh>
    <rPh sb="15" eb="16">
      <t>イロ</t>
    </rPh>
    <rPh sb="16" eb="18">
      <t>コウセイ</t>
    </rPh>
    <rPh sb="21" eb="23">
      <t>ヒヨウ</t>
    </rPh>
    <phoneticPr fontId="2"/>
  </si>
  <si>
    <t>　　２．①～⑨のいずれかを希望していると、金額が反映されます。</t>
    <rPh sb="13" eb="15">
      <t>キボウ</t>
    </rPh>
    <rPh sb="21" eb="23">
      <t>キンガク</t>
    </rPh>
    <rPh sb="24" eb="26">
      <t>ハンエイ</t>
    </rPh>
    <phoneticPr fontId="2"/>
  </si>
  <si>
    <t>50,000円＝</t>
    <rPh sb="6" eb="7">
      <t>エン</t>
    </rPh>
    <phoneticPr fontId="2"/>
  </si>
  <si>
    <t>箇所×</t>
    <rPh sb="0" eb="2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</si>
</sst>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&quot;台&quot;"/>
    <numFmt numFmtId="177" formatCode="&quot;¥&quot;#,##0_);[Red]\(&quot;¥&quot;#,##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Alignment="1"/>
    <xf numFmtId="5" fontId="0" fillId="0" borderId="0" xfId="1" applyNumberFormat="1" applyFont="1">
      <alignment vertical="center"/>
    </xf>
    <xf numFmtId="5" fontId="0" fillId="0" borderId="2" xfId="1" applyNumberFormat="1" applyFont="1" applyBorder="1">
      <alignment vertical="center"/>
    </xf>
    <xf numFmtId="176" fontId="0" fillId="0" borderId="0" xfId="0" applyNumberFormat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5" fontId="0" fillId="0" borderId="2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 shrinkToFit="1"/>
    </xf>
    <xf numFmtId="5" fontId="16" fillId="3" borderId="6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5" fontId="13" fillId="3" borderId="6" xfId="0" applyNumberFormat="1" applyFont="1" applyFill="1" applyBorder="1" applyAlignment="1">
      <alignment horizontal="center" vertical="center"/>
    </xf>
    <xf numFmtId="5" fontId="13" fillId="3" borderId="7" xfId="0" applyNumberFormat="1" applyFont="1" applyFill="1" applyBorder="1" applyAlignment="1">
      <alignment horizontal="center" vertical="center"/>
    </xf>
    <xf numFmtId="5" fontId="13" fillId="3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151313</xdr:colOff>
      <xdr:row>26</xdr:row>
      <xdr:rowOff>60960</xdr:rowOff>
    </xdr:from>
    <xdr:to>
      <xdr:col>0</xdr:col>
      <xdr:colOff>978627</xdr:colOff>
      <xdr:row>27</xdr:row>
      <xdr:rowOff>169818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6B5F1A04-FEF6-479D-AE74-0E27A18F15A1}"/>
            </a:ext>
          </a:extLst>
        </xdr:cNvPr>
        <xdr:cNvSpPr/>
      </xdr:nvSpPr>
      <xdr:spPr>
        <a:xfrm>
          <a:off x="151313" y="6385560"/>
          <a:ext cx="827314" cy="337458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貼付場所</a:t>
          </a:r>
        </a:p>
      </xdr:txBody>
    </xdr:sp>
    <xdr:clientData/>
  </xdr:twoCellAnchor>
  <xdr:twoCellAnchor editAs="oneCell">
    <xdr:from>
      <xdr:col>0</xdr:col>
      <xdr:colOff>312421</xdr:colOff>
      <xdr:row>27</xdr:row>
      <xdr:rowOff>237040</xdr:rowOff>
    </xdr:from>
    <xdr:to>
      <xdr:col>6</xdr:col>
      <xdr:colOff>129540</xdr:colOff>
      <xdr:row>27</xdr:row>
      <xdr:rowOff>1447977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95E7AAF6-BD7C-4C58-AF0D-E51F20A55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1" y="6790240"/>
          <a:ext cx="5783579" cy="1210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555173</xdr:colOff>
      <xdr:row>23</xdr:row>
      <xdr:rowOff>185057</xdr:rowOff>
    </xdr:from>
    <xdr:to>
      <xdr:col>5</xdr:col>
      <xdr:colOff>1045029</xdr:colOff>
      <xdr:row>32</xdr:row>
      <xdr:rowOff>54428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CFCBC615-117E-4546-A812-09B41A631B23}"/>
            </a:ext>
          </a:extLst>
        </xdr:cNvPr>
        <xdr:cNvGrpSpPr/>
      </xdr:nvGrpSpPr>
      <xdr:grpSpPr>
        <a:xfrm>
          <a:off x="4234544" y="9688286"/>
          <a:ext cx="3614056" cy="1926771"/>
          <a:chOff x="11310258" y="3886200"/>
          <a:chExt cx="5620390" cy="2676376"/>
        </a:xfrm>
      </xdr:grpSpPr>
      <xdr:pic>
        <xdr:nvPicPr>
          <xdr:cNvPr id="21" name="図 20">
            <a:extLst>
              <a:ext uri="{FF2B5EF4-FFF2-40B4-BE49-F238E27FC236}">
                <a16:creationId xmlns:a16="http://schemas.microsoft.com/office/drawing/2014/main" id="{122BE542-7778-4236-8E18-4166A8F220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310258" y="3886200"/>
            <a:ext cx="5620390" cy="2676376"/>
          </a:xfrm>
          <a:prstGeom prst="rect">
            <a:avLst/>
          </a:prstGeom>
        </xdr:spPr>
      </xdr:pic>
      <xdr:sp macro="" textlink="">
        <xdr:nvSpPr>
          <xdr:cNvPr id="22" name="四角形: 角を丸くする 21">
            <a:extLst>
              <a:ext uri="{FF2B5EF4-FFF2-40B4-BE49-F238E27FC236}">
                <a16:creationId xmlns:a16="http://schemas.microsoft.com/office/drawing/2014/main" id="{8D9DDADC-DAA0-453C-B0DA-54C398253D0B}"/>
              </a:ext>
            </a:extLst>
          </xdr:cNvPr>
          <xdr:cNvSpPr/>
        </xdr:nvSpPr>
        <xdr:spPr>
          <a:xfrm>
            <a:off x="13345885" y="5464629"/>
            <a:ext cx="1513114" cy="76200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2400"/>
              <a:t>②</a:t>
            </a:r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1744E8A9-846C-4FA6-9DFE-35CC63C9EBF2}"/>
              </a:ext>
            </a:extLst>
          </xdr:cNvPr>
          <xdr:cNvSpPr/>
        </xdr:nvSpPr>
        <xdr:spPr>
          <a:xfrm>
            <a:off x="11506201" y="5127171"/>
            <a:ext cx="3396342" cy="239486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3200"/>
          </a:p>
        </xdr:txBody>
      </xdr:sp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3ECF210A-555B-46CB-AC5A-26DC63A21AA8}"/>
              </a:ext>
            </a:extLst>
          </xdr:cNvPr>
          <xdr:cNvSpPr/>
        </xdr:nvSpPr>
        <xdr:spPr>
          <a:xfrm>
            <a:off x="15109372" y="5159828"/>
            <a:ext cx="1055913" cy="555171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3200"/>
              <a:t>③</a:t>
            </a:r>
          </a:p>
        </xdr:txBody>
      </xdr:sp>
      <xdr:sp macro="" textlink="">
        <xdr:nvSpPr>
          <xdr:cNvPr id="25" name="吹き出し: 四角形 24">
            <a:extLst>
              <a:ext uri="{FF2B5EF4-FFF2-40B4-BE49-F238E27FC236}">
                <a16:creationId xmlns:a16="http://schemas.microsoft.com/office/drawing/2014/main" id="{2B87E8D1-949D-4BD2-A1C5-A618763FE56E}"/>
              </a:ext>
            </a:extLst>
          </xdr:cNvPr>
          <xdr:cNvSpPr/>
        </xdr:nvSpPr>
        <xdr:spPr>
          <a:xfrm>
            <a:off x="13041085" y="4571998"/>
            <a:ext cx="653143" cy="457201"/>
          </a:xfrm>
          <a:prstGeom prst="wedgeRectCallout">
            <a:avLst>
              <a:gd name="adj1" fmla="val -43991"/>
              <a:gd name="adj2" fmla="val 112500"/>
            </a:avLst>
          </a:prstGeom>
          <a:solidFill>
            <a:schemeClr val="bg1"/>
          </a:solidFill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>
                <a:solidFill>
                  <a:schemeClr val="tx1"/>
                </a:solidFill>
              </a:rPr>
              <a:t>④</a:t>
            </a:r>
          </a:p>
        </xdr:txBody>
      </xdr:sp>
    </xdr:grpSp>
    <xdr:clientData/>
  </xdr:twoCellAnchor>
  <xdr:twoCellAnchor>
    <xdr:from>
      <xdr:col>0</xdr:col>
      <xdr:colOff>446314</xdr:colOff>
      <xdr:row>23</xdr:row>
      <xdr:rowOff>97969</xdr:rowOff>
    </xdr:from>
    <xdr:to>
      <xdr:col>2</xdr:col>
      <xdr:colOff>359229</xdr:colOff>
      <xdr:row>32</xdr:row>
      <xdr:rowOff>43541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1C4BAA54-DAF8-485A-A1A5-7333BA2314BF}"/>
            </a:ext>
          </a:extLst>
        </xdr:cNvPr>
        <xdr:cNvGrpSpPr/>
      </xdr:nvGrpSpPr>
      <xdr:grpSpPr>
        <a:xfrm>
          <a:off x="446314" y="9601198"/>
          <a:ext cx="3592286" cy="2002972"/>
          <a:chOff x="11255829" y="1012371"/>
          <a:chExt cx="5505165" cy="2676376"/>
        </a:xfrm>
      </xdr:grpSpPr>
      <xdr:pic>
        <xdr:nvPicPr>
          <xdr:cNvPr id="27" name="図 26">
            <a:extLst>
              <a:ext uri="{FF2B5EF4-FFF2-40B4-BE49-F238E27FC236}">
                <a16:creationId xmlns:a16="http://schemas.microsoft.com/office/drawing/2014/main" id="{823D4474-B775-4D56-B657-E924339450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255829" y="1012371"/>
            <a:ext cx="5505165" cy="2676376"/>
          </a:xfrm>
          <a:prstGeom prst="rect">
            <a:avLst/>
          </a:prstGeom>
        </xdr:spPr>
      </xdr:pic>
      <xdr:sp macro="" textlink="">
        <xdr:nvSpPr>
          <xdr:cNvPr id="28" name="四角形: 角を丸くする 27">
            <a:extLst>
              <a:ext uri="{FF2B5EF4-FFF2-40B4-BE49-F238E27FC236}">
                <a16:creationId xmlns:a16="http://schemas.microsoft.com/office/drawing/2014/main" id="{060587AF-D9C0-4237-AA37-02BA291DA9F1}"/>
              </a:ext>
            </a:extLst>
          </xdr:cNvPr>
          <xdr:cNvSpPr/>
        </xdr:nvSpPr>
        <xdr:spPr>
          <a:xfrm>
            <a:off x="13269686" y="2481942"/>
            <a:ext cx="1513114" cy="489857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2400"/>
              <a:t>①</a:t>
            </a:r>
          </a:p>
        </xdr:txBody>
      </xdr:sp>
      <xdr:sp macro="" textlink="">
        <xdr:nvSpPr>
          <xdr:cNvPr id="29" name="四角形: 角を丸くする 28">
            <a:extLst>
              <a:ext uri="{FF2B5EF4-FFF2-40B4-BE49-F238E27FC236}">
                <a16:creationId xmlns:a16="http://schemas.microsoft.com/office/drawing/2014/main" id="{3A58BFF3-B9C8-4699-8789-C429786C0F95}"/>
              </a:ext>
            </a:extLst>
          </xdr:cNvPr>
          <xdr:cNvSpPr/>
        </xdr:nvSpPr>
        <xdr:spPr>
          <a:xfrm>
            <a:off x="11996058" y="2296885"/>
            <a:ext cx="1055913" cy="555171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3200"/>
              <a:t>⑤</a:t>
            </a:r>
          </a:p>
        </xdr:txBody>
      </xdr:sp>
      <xdr:sp macro="" textlink="">
        <xdr:nvSpPr>
          <xdr:cNvPr id="30" name="四角形: 角を丸くする 29">
            <a:extLst>
              <a:ext uri="{FF2B5EF4-FFF2-40B4-BE49-F238E27FC236}">
                <a16:creationId xmlns:a16="http://schemas.microsoft.com/office/drawing/2014/main" id="{CD3BA431-E7D9-42A8-ACBA-26A51F5BE6DA}"/>
              </a:ext>
            </a:extLst>
          </xdr:cNvPr>
          <xdr:cNvSpPr/>
        </xdr:nvSpPr>
        <xdr:spPr>
          <a:xfrm>
            <a:off x="13269687" y="2242456"/>
            <a:ext cx="1513113" cy="185057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3200"/>
          </a:p>
        </xdr:txBody>
      </xdr:sp>
      <xdr:sp macro="" textlink="">
        <xdr:nvSpPr>
          <xdr:cNvPr id="31" name="吹き出し: 四角形 30">
            <a:extLst>
              <a:ext uri="{FF2B5EF4-FFF2-40B4-BE49-F238E27FC236}">
                <a16:creationId xmlns:a16="http://schemas.microsoft.com/office/drawing/2014/main" id="{4182C309-ED61-495C-B821-07C3AF55B7F6}"/>
              </a:ext>
            </a:extLst>
          </xdr:cNvPr>
          <xdr:cNvSpPr/>
        </xdr:nvSpPr>
        <xdr:spPr>
          <a:xfrm>
            <a:off x="13694228" y="1709055"/>
            <a:ext cx="653143" cy="457201"/>
          </a:xfrm>
          <a:prstGeom prst="wedgeRectCallout">
            <a:avLst>
              <a:gd name="adj1" fmla="val -22324"/>
              <a:gd name="adj2" fmla="val 93452"/>
            </a:avLst>
          </a:prstGeom>
          <a:solidFill>
            <a:schemeClr val="bg1"/>
          </a:solidFill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>
                <a:solidFill>
                  <a:schemeClr val="tx1"/>
                </a:solidFill>
              </a:rPr>
              <a:t>⑥</a:t>
            </a:r>
          </a:p>
        </xdr:txBody>
      </xdr:sp>
    </xdr:grpSp>
    <xdr:clientData/>
  </xdr:twoCellAnchor>
  <xdr:twoCellAnchor>
    <xdr:from>
      <xdr:col>6</xdr:col>
      <xdr:colOff>250371</xdr:colOff>
      <xdr:row>23</xdr:row>
      <xdr:rowOff>185056</xdr:rowOff>
    </xdr:from>
    <xdr:to>
      <xdr:col>7</xdr:col>
      <xdr:colOff>1240972</xdr:colOff>
      <xdr:row>32</xdr:row>
      <xdr:rowOff>87085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CDC3230A-D4DC-4484-BF59-EF57C27056CD}"/>
            </a:ext>
          </a:extLst>
        </xdr:cNvPr>
        <xdr:cNvGrpSpPr/>
      </xdr:nvGrpSpPr>
      <xdr:grpSpPr>
        <a:xfrm>
          <a:off x="8207828" y="9688285"/>
          <a:ext cx="1981201" cy="1959429"/>
          <a:chOff x="11277601" y="6825343"/>
          <a:chExt cx="2363805" cy="2676375"/>
        </a:xfrm>
      </xdr:grpSpPr>
      <xdr:pic>
        <xdr:nvPicPr>
          <xdr:cNvPr id="33" name="図 32">
            <a:extLst>
              <a:ext uri="{FF2B5EF4-FFF2-40B4-BE49-F238E27FC236}">
                <a16:creationId xmlns:a16="http://schemas.microsoft.com/office/drawing/2014/main" id="{85D6D688-CE93-4072-A2CD-29A471F1EB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277601" y="6825343"/>
            <a:ext cx="2363805" cy="2676375"/>
          </a:xfrm>
          <a:prstGeom prst="rect">
            <a:avLst/>
          </a:prstGeom>
        </xdr:spPr>
      </xdr:pic>
      <xdr:sp macro="" textlink="">
        <xdr:nvSpPr>
          <xdr:cNvPr id="34" name="四角形: 角を丸くする 33">
            <a:extLst>
              <a:ext uri="{FF2B5EF4-FFF2-40B4-BE49-F238E27FC236}">
                <a16:creationId xmlns:a16="http://schemas.microsoft.com/office/drawing/2014/main" id="{AEE82CD4-276C-4B1C-9468-7E8DDC09B05A}"/>
              </a:ext>
            </a:extLst>
          </xdr:cNvPr>
          <xdr:cNvSpPr/>
        </xdr:nvSpPr>
        <xdr:spPr>
          <a:xfrm>
            <a:off x="11615057" y="8240486"/>
            <a:ext cx="326572" cy="40277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2400"/>
              <a:t>⑦</a:t>
            </a:r>
          </a:p>
        </xdr:txBody>
      </xdr:sp>
      <xdr:sp macro="" textlink="">
        <xdr:nvSpPr>
          <xdr:cNvPr id="35" name="四角形: 角を丸くする 34">
            <a:extLst>
              <a:ext uri="{FF2B5EF4-FFF2-40B4-BE49-F238E27FC236}">
                <a16:creationId xmlns:a16="http://schemas.microsoft.com/office/drawing/2014/main" id="{9D27D4CC-E4B5-47CB-998D-B166A6D81E31}"/>
              </a:ext>
            </a:extLst>
          </xdr:cNvPr>
          <xdr:cNvSpPr/>
        </xdr:nvSpPr>
        <xdr:spPr>
          <a:xfrm>
            <a:off x="11604172" y="8643256"/>
            <a:ext cx="1611085" cy="315687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2000"/>
              <a:t>⑨</a:t>
            </a:r>
          </a:p>
        </xdr:txBody>
      </xdr:sp>
      <xdr:sp macro="" textlink="">
        <xdr:nvSpPr>
          <xdr:cNvPr id="36" name="四角形: 角を丸くする 35">
            <a:extLst>
              <a:ext uri="{FF2B5EF4-FFF2-40B4-BE49-F238E27FC236}">
                <a16:creationId xmlns:a16="http://schemas.microsoft.com/office/drawing/2014/main" id="{0A1127FF-48B4-4816-9BAB-E746FD9920AB}"/>
              </a:ext>
            </a:extLst>
          </xdr:cNvPr>
          <xdr:cNvSpPr/>
        </xdr:nvSpPr>
        <xdr:spPr>
          <a:xfrm>
            <a:off x="12921342" y="8229600"/>
            <a:ext cx="326572" cy="40277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2400"/>
              <a:t>⑧</a:t>
            </a:r>
          </a:p>
        </xdr:txBody>
      </xdr:sp>
    </xdr:grpSp>
    <xdr:clientData/>
  </xdr:twoCellAnchor>
  <xdr:twoCellAnchor>
    <xdr:from>
      <xdr:col>0</xdr:col>
      <xdr:colOff>468087</xdr:colOff>
      <xdr:row>23</xdr:row>
      <xdr:rowOff>10886</xdr:rowOff>
    </xdr:from>
    <xdr:to>
      <xdr:col>1</xdr:col>
      <xdr:colOff>108858</xdr:colOff>
      <xdr:row>24</xdr:row>
      <xdr:rowOff>119744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EBE3D9E2-719F-44A9-84F1-A0CCD8DBB0A0}"/>
            </a:ext>
          </a:extLst>
        </xdr:cNvPr>
        <xdr:cNvSpPr/>
      </xdr:nvSpPr>
      <xdr:spPr>
        <a:xfrm>
          <a:off x="468087" y="9481457"/>
          <a:ext cx="827314" cy="337458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貼付場所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workbookViewId="0">
      <selection activeCell="C11" sqref="C11"/>
    </sheetView>
  </sheetViews>
  <sheetFormatPr defaultRowHeight="18" x14ac:dyDescent="0.45"/>
  <cols>
    <col min="1" max="1" width="27.09765625" customWidth="1"/>
    <col min="2" max="2" width="8.59765625" customWidth="1"/>
    <col min="4" max="4" width="10.3984375" bestFit="1" customWidth="1"/>
    <col min="5" max="5" width="8.69921875" customWidth="1"/>
    <col min="6" max="6" width="14.59765625" bestFit="1" customWidth="1"/>
    <col min="13" max="13" width="8.796875" hidden="1" customWidth="1"/>
  </cols>
  <sheetData>
    <row r="1" spans="1:13" ht="35.4" x14ac:dyDescent="0.45">
      <c r="A1" s="3" t="s">
        <v>0</v>
      </c>
    </row>
    <row r="2" spans="1:13" ht="19.8" x14ac:dyDescent="0.45">
      <c r="A2" s="10" t="s">
        <v>1</v>
      </c>
    </row>
    <row r="4" spans="1:13" ht="26.4" x14ac:dyDescent="0.45">
      <c r="A4" s="24" t="s">
        <v>68</v>
      </c>
    </row>
    <row r="5" spans="1:13" x14ac:dyDescent="0.45">
      <c r="A5" s="11" t="s">
        <v>9</v>
      </c>
      <c r="M5" t="s">
        <v>5</v>
      </c>
    </row>
    <row r="6" spans="1:13" x14ac:dyDescent="0.45">
      <c r="A6" s="9" t="s">
        <v>73</v>
      </c>
    </row>
    <row r="7" spans="1:13" x14ac:dyDescent="0.45">
      <c r="B7" s="26" t="s">
        <v>2</v>
      </c>
      <c r="C7" s="4"/>
      <c r="D7" s="6" t="s">
        <v>7</v>
      </c>
      <c r="E7" s="5">
        <f>IF(C7="希望",3,0)</f>
        <v>0</v>
      </c>
    </row>
    <row r="8" spans="1:13" x14ac:dyDescent="0.45">
      <c r="B8" s="26" t="s">
        <v>3</v>
      </c>
      <c r="C8" s="4"/>
      <c r="D8" s="6" t="s">
        <v>7</v>
      </c>
      <c r="E8" s="5">
        <f t="shared" ref="E8" si="0">IF(C8="希望",3,0)</f>
        <v>0</v>
      </c>
      <c r="M8" t="s">
        <v>6</v>
      </c>
    </row>
    <row r="9" spans="1:13" ht="18.600000000000001" thickBot="1" x14ac:dyDescent="0.5">
      <c r="B9" s="26" t="s">
        <v>4</v>
      </c>
      <c r="C9" s="4"/>
      <c r="D9" s="6" t="s">
        <v>7</v>
      </c>
      <c r="E9" s="5">
        <f>IF(C9="希望",2,0)</f>
        <v>0</v>
      </c>
    </row>
    <row r="10" spans="1:13" ht="18.600000000000001" thickBot="1" x14ac:dyDescent="0.5">
      <c r="D10" s="7" t="s">
        <v>8</v>
      </c>
      <c r="E10" s="8">
        <f>SUM(E7:E9)</f>
        <v>0</v>
      </c>
    </row>
    <row r="12" spans="1:13" x14ac:dyDescent="0.45">
      <c r="A12" s="11" t="s">
        <v>10</v>
      </c>
    </row>
    <row r="13" spans="1:13" x14ac:dyDescent="0.45">
      <c r="A13" s="9" t="s">
        <v>72</v>
      </c>
    </row>
    <row r="14" spans="1:13" x14ac:dyDescent="0.45">
      <c r="A14" s="9"/>
      <c r="B14" t="s">
        <v>55</v>
      </c>
      <c r="C14" t="s">
        <v>56</v>
      </c>
      <c r="E14" t="s">
        <v>61</v>
      </c>
    </row>
    <row r="15" spans="1:13" x14ac:dyDescent="0.45">
      <c r="A15" s="27" t="s">
        <v>44</v>
      </c>
      <c r="B15" s="4"/>
      <c r="C15" s="4"/>
      <c r="D15" s="6" t="s">
        <v>7</v>
      </c>
      <c r="E15" s="19">
        <f>IF(C15="希望",IF(B15="1か月",5000,IF(B15="6か月",10000,IF(B15="12か月",15000,0))),0)</f>
        <v>0</v>
      </c>
      <c r="M15" t="s">
        <v>58</v>
      </c>
    </row>
    <row r="16" spans="1:13" x14ac:dyDescent="0.45">
      <c r="A16" s="27" t="s">
        <v>45</v>
      </c>
      <c r="B16" s="4"/>
      <c r="C16" s="4"/>
      <c r="D16" s="6" t="s">
        <v>7</v>
      </c>
      <c r="E16" s="19">
        <f t="shared" ref="E16" si="1">IF(C16="希望",IF(B16="1か月",5000,IF(B16="6か月",10000,IF(B16="12か月",15000,0))),0)</f>
        <v>0</v>
      </c>
      <c r="M16" t="s">
        <v>57</v>
      </c>
    </row>
    <row r="17" spans="1:13" x14ac:dyDescent="0.45">
      <c r="A17" s="27" t="s">
        <v>46</v>
      </c>
      <c r="B17" s="4"/>
      <c r="C17" s="4"/>
      <c r="D17" s="6" t="s">
        <v>7</v>
      </c>
      <c r="E17" s="19">
        <f>IF(C17="希望",IF(B17="1か月",3000,IF(B17="6か月",6000,IF(B17="12か月",10000,0))),0)</f>
        <v>0</v>
      </c>
      <c r="M17" t="s">
        <v>59</v>
      </c>
    </row>
    <row r="18" spans="1:13" x14ac:dyDescent="0.45">
      <c r="A18" s="27" t="s">
        <v>47</v>
      </c>
      <c r="B18" s="4"/>
      <c r="C18" s="4"/>
      <c r="D18" s="6" t="s">
        <v>7</v>
      </c>
      <c r="E18" s="19">
        <f t="shared" ref="E18:E23" si="2">IF(C18="希望",IF(B18="1か月",3000,IF(B18="6か月",6000,IF(B18="12か月",10000,0))),0)</f>
        <v>0</v>
      </c>
    </row>
    <row r="19" spans="1:13" x14ac:dyDescent="0.45">
      <c r="A19" s="27" t="s">
        <v>48</v>
      </c>
      <c r="B19" s="4"/>
      <c r="C19" s="4"/>
      <c r="D19" s="6" t="s">
        <v>7</v>
      </c>
      <c r="E19" s="19">
        <f t="shared" si="2"/>
        <v>0</v>
      </c>
    </row>
    <row r="20" spans="1:13" x14ac:dyDescent="0.45">
      <c r="A20" s="27" t="s">
        <v>49</v>
      </c>
      <c r="B20" s="4"/>
      <c r="C20" s="4"/>
      <c r="D20" s="6" t="s">
        <v>7</v>
      </c>
      <c r="E20" s="19">
        <f t="shared" si="2"/>
        <v>0</v>
      </c>
    </row>
    <row r="21" spans="1:13" x14ac:dyDescent="0.45">
      <c r="A21" s="27" t="s">
        <v>50</v>
      </c>
      <c r="B21" s="4"/>
      <c r="C21" s="4"/>
      <c r="D21" s="6" t="s">
        <v>7</v>
      </c>
      <c r="E21" s="19">
        <f t="shared" si="2"/>
        <v>0</v>
      </c>
    </row>
    <row r="22" spans="1:13" x14ac:dyDescent="0.45">
      <c r="A22" s="27" t="s">
        <v>51</v>
      </c>
      <c r="B22" s="4"/>
      <c r="C22" s="4"/>
      <c r="D22" s="6" t="s">
        <v>7</v>
      </c>
      <c r="E22" s="19">
        <f t="shared" si="2"/>
        <v>0</v>
      </c>
    </row>
    <row r="23" spans="1:13" x14ac:dyDescent="0.45">
      <c r="A23" s="27" t="s">
        <v>52</v>
      </c>
      <c r="B23" s="4"/>
      <c r="C23" s="4"/>
      <c r="D23" s="6" t="s">
        <v>7</v>
      </c>
      <c r="E23" s="19">
        <f t="shared" si="2"/>
        <v>0</v>
      </c>
    </row>
    <row r="24" spans="1:13" x14ac:dyDescent="0.45">
      <c r="A24" s="27" t="s">
        <v>53</v>
      </c>
      <c r="B24" s="4"/>
      <c r="C24" s="4"/>
      <c r="D24" s="6" t="s">
        <v>7</v>
      </c>
      <c r="E24" s="19">
        <f>IF(C24="希望",IF(B24="1か月",1000,IF(B24="6か月",6000,IF(B24="12か月",12000,0))),0)</f>
        <v>0</v>
      </c>
    </row>
    <row r="25" spans="1:13" ht="18.600000000000001" thickBot="1" x14ac:dyDescent="0.5">
      <c r="A25" s="27" t="s">
        <v>54</v>
      </c>
      <c r="B25" s="4"/>
      <c r="C25" s="4"/>
      <c r="D25" s="6" t="s">
        <v>7</v>
      </c>
      <c r="E25" s="19">
        <f>IF(C25="希望",IF(B25="1か月",1000,IF(B25="6か月",6000,IF(B25="12か月",12000,0))),0)</f>
        <v>0</v>
      </c>
    </row>
    <row r="26" spans="1:13" ht="18.600000000000001" thickBot="1" x14ac:dyDescent="0.5">
      <c r="D26" s="6" t="s">
        <v>8</v>
      </c>
      <c r="E26" s="20">
        <f>SUM(E15:E25)</f>
        <v>0</v>
      </c>
    </row>
    <row r="28" spans="1:13" ht="135" customHeight="1" x14ac:dyDescent="0.45"/>
    <row r="29" spans="1:13" x14ac:dyDescent="0.45">
      <c r="A29" s="11" t="s">
        <v>67</v>
      </c>
    </row>
    <row r="30" spans="1:13" x14ac:dyDescent="0.45">
      <c r="A30" s="9"/>
      <c r="B30" s="6" t="s">
        <v>63</v>
      </c>
      <c r="C30" s="6"/>
      <c r="D30" s="6" t="s">
        <v>60</v>
      </c>
      <c r="E30" s="6"/>
      <c r="F30" s="6" t="s">
        <v>66</v>
      </c>
    </row>
    <row r="31" spans="1:13" ht="18.600000000000001" thickBot="1" x14ac:dyDescent="0.5">
      <c r="A31" t="s">
        <v>62</v>
      </c>
      <c r="B31" s="21">
        <f>E10</f>
        <v>0</v>
      </c>
      <c r="C31" s="6" t="s">
        <v>64</v>
      </c>
      <c r="D31" s="22">
        <f>E26</f>
        <v>0</v>
      </c>
      <c r="E31" s="6" t="s">
        <v>64</v>
      </c>
      <c r="F31" s="6">
        <v>1.1000000000000001</v>
      </c>
    </row>
    <row r="32" spans="1:13" ht="29.4" thickBot="1" x14ac:dyDescent="0.5">
      <c r="A32" s="23" t="s">
        <v>65</v>
      </c>
      <c r="B32" s="34">
        <f>B31*D31*F31</f>
        <v>0</v>
      </c>
      <c r="C32" s="35"/>
      <c r="D32" s="36"/>
    </row>
    <row r="35" spans="1:5" ht="26.4" x14ac:dyDescent="0.45">
      <c r="A35" s="24" t="s">
        <v>69</v>
      </c>
    </row>
    <row r="36" spans="1:5" ht="19.8" x14ac:dyDescent="0.45">
      <c r="A36" s="10" t="s">
        <v>71</v>
      </c>
    </row>
    <row r="38" spans="1:5" x14ac:dyDescent="0.45">
      <c r="A38" s="11" t="s">
        <v>83</v>
      </c>
    </row>
    <row r="39" spans="1:5" ht="18.600000000000001" thickBot="1" x14ac:dyDescent="0.5">
      <c r="A39" s="9" t="s">
        <v>84</v>
      </c>
    </row>
    <row r="40" spans="1:5" ht="18.600000000000001" thickBot="1" x14ac:dyDescent="0.5">
      <c r="B40">
        <f>COUNTA(C15:C23)</f>
        <v>0</v>
      </c>
      <c r="C40" s="29" t="s">
        <v>86</v>
      </c>
      <c r="D40" s="30" t="s">
        <v>85</v>
      </c>
      <c r="E40" s="25">
        <f>IF(COUNTA(C15:C23)&gt;=1,COUNTA(C15:C23)*50000,0)</f>
        <v>0</v>
      </c>
    </row>
    <row r="42" spans="1:5" x14ac:dyDescent="0.45">
      <c r="A42" s="11" t="s">
        <v>81</v>
      </c>
    </row>
    <row r="43" spans="1:5" x14ac:dyDescent="0.45">
      <c r="A43" s="9" t="s">
        <v>82</v>
      </c>
    </row>
    <row r="44" spans="1:5" x14ac:dyDescent="0.45">
      <c r="A44" s="9"/>
      <c r="C44" t="s">
        <v>56</v>
      </c>
      <c r="E44" t="s">
        <v>61</v>
      </c>
    </row>
    <row r="45" spans="1:5" x14ac:dyDescent="0.45">
      <c r="A45" s="37" t="s">
        <v>44</v>
      </c>
      <c r="B45" s="38"/>
      <c r="C45" s="4" t="str">
        <f t="shared" ref="C45:C53" si="3">IF(C15="希望",C15,"")</f>
        <v/>
      </c>
      <c r="D45" s="6" t="s">
        <v>7</v>
      </c>
      <c r="E45" s="19">
        <f>IF(C45="希望",40000,0)</f>
        <v>0</v>
      </c>
    </row>
    <row r="46" spans="1:5" x14ac:dyDescent="0.45">
      <c r="A46" s="37" t="s">
        <v>45</v>
      </c>
      <c r="B46" s="38"/>
      <c r="C46" s="4" t="str">
        <f t="shared" si="3"/>
        <v/>
      </c>
      <c r="D46" s="6" t="s">
        <v>7</v>
      </c>
      <c r="E46" s="19">
        <f>IF(C46="希望",40000,0)</f>
        <v>0</v>
      </c>
    </row>
    <row r="47" spans="1:5" x14ac:dyDescent="0.45">
      <c r="A47" s="37" t="s">
        <v>46</v>
      </c>
      <c r="B47" s="38"/>
      <c r="C47" s="4" t="str">
        <f t="shared" si="3"/>
        <v/>
      </c>
      <c r="D47" s="6" t="s">
        <v>7</v>
      </c>
      <c r="E47" s="19">
        <f>IF(C47="希望",30000,0)</f>
        <v>0</v>
      </c>
    </row>
    <row r="48" spans="1:5" x14ac:dyDescent="0.45">
      <c r="A48" s="37" t="s">
        <v>47</v>
      </c>
      <c r="B48" s="38"/>
      <c r="C48" s="4" t="str">
        <f t="shared" si="3"/>
        <v/>
      </c>
      <c r="D48" s="6" t="s">
        <v>7</v>
      </c>
      <c r="E48" s="19">
        <f>IF(C48="希望",35000,0)</f>
        <v>0</v>
      </c>
    </row>
    <row r="49" spans="1:8" x14ac:dyDescent="0.45">
      <c r="A49" s="37" t="s">
        <v>48</v>
      </c>
      <c r="B49" s="38"/>
      <c r="C49" s="4" t="str">
        <f t="shared" si="3"/>
        <v/>
      </c>
      <c r="D49" s="6" t="s">
        <v>7</v>
      </c>
      <c r="E49" s="19">
        <f>IF(C49="希望",30000,0)</f>
        <v>0</v>
      </c>
    </row>
    <row r="50" spans="1:8" x14ac:dyDescent="0.45">
      <c r="A50" s="37" t="s">
        <v>49</v>
      </c>
      <c r="B50" s="38"/>
      <c r="C50" s="4" t="str">
        <f t="shared" si="3"/>
        <v/>
      </c>
      <c r="D50" s="6" t="s">
        <v>7</v>
      </c>
      <c r="E50" s="19">
        <f t="shared" ref="E50" si="4">IF(C50="希望",30000,0)</f>
        <v>0</v>
      </c>
    </row>
    <row r="51" spans="1:8" x14ac:dyDescent="0.45">
      <c r="A51" s="37" t="s">
        <v>50</v>
      </c>
      <c r="B51" s="38"/>
      <c r="C51" s="4" t="str">
        <f t="shared" si="3"/>
        <v/>
      </c>
      <c r="D51" s="6" t="s">
        <v>7</v>
      </c>
      <c r="E51" s="19">
        <f>IF(C51="希望",20000,0)</f>
        <v>0</v>
      </c>
    </row>
    <row r="52" spans="1:8" x14ac:dyDescent="0.45">
      <c r="A52" s="37" t="s">
        <v>51</v>
      </c>
      <c r="B52" s="38"/>
      <c r="C52" s="4" t="str">
        <f t="shared" si="3"/>
        <v/>
      </c>
      <c r="D52" s="6" t="s">
        <v>7</v>
      </c>
      <c r="E52" s="19">
        <f>IF(C52="希望",20000,0)</f>
        <v>0</v>
      </c>
    </row>
    <row r="53" spans="1:8" ht="18.600000000000001" thickBot="1" x14ac:dyDescent="0.5">
      <c r="A53" s="37" t="s">
        <v>52</v>
      </c>
      <c r="B53" s="38"/>
      <c r="C53" s="4" t="str">
        <f t="shared" si="3"/>
        <v/>
      </c>
      <c r="D53" s="6" t="s">
        <v>7</v>
      </c>
      <c r="E53" s="19">
        <f>IF(C53="希望",35000,0)</f>
        <v>0</v>
      </c>
    </row>
    <row r="54" spans="1:8" ht="18.600000000000001" thickBot="1" x14ac:dyDescent="0.5">
      <c r="D54" s="6" t="s">
        <v>8</v>
      </c>
      <c r="E54" s="25">
        <f>SUM(E45:E53)</f>
        <v>0</v>
      </c>
    </row>
    <row r="57" spans="1:8" x14ac:dyDescent="0.45">
      <c r="A57" s="11" t="s">
        <v>78</v>
      </c>
    </row>
    <row r="58" spans="1:8" x14ac:dyDescent="0.45">
      <c r="A58" s="9"/>
      <c r="B58" s="6" t="s">
        <v>63</v>
      </c>
      <c r="C58" s="6"/>
      <c r="D58" s="6" t="s">
        <v>60</v>
      </c>
      <c r="E58" s="6"/>
      <c r="F58" s="6" t="s">
        <v>70</v>
      </c>
      <c r="G58" s="6"/>
      <c r="H58" s="6" t="s">
        <v>66</v>
      </c>
    </row>
    <row r="59" spans="1:8" ht="18.600000000000001" thickBot="1" x14ac:dyDescent="0.5">
      <c r="A59" t="s">
        <v>75</v>
      </c>
      <c r="B59" s="21">
        <f>E10</f>
        <v>0</v>
      </c>
      <c r="C59" s="6" t="s">
        <v>64</v>
      </c>
      <c r="D59" s="22">
        <f>E54</f>
        <v>0</v>
      </c>
      <c r="E59" s="6" t="s">
        <v>74</v>
      </c>
      <c r="F59" s="22">
        <f>E40</f>
        <v>0</v>
      </c>
      <c r="G59" s="28" t="s">
        <v>76</v>
      </c>
      <c r="H59" s="6">
        <v>1.1000000000000001</v>
      </c>
    </row>
    <row r="60" spans="1:8" ht="29.4" thickBot="1" x14ac:dyDescent="0.5">
      <c r="A60" s="23" t="s">
        <v>65</v>
      </c>
      <c r="B60" s="34">
        <f>(B59*D59+F59)*H59</f>
        <v>0</v>
      </c>
      <c r="C60" s="35"/>
      <c r="D60" s="36"/>
    </row>
    <row r="63" spans="1:8" x14ac:dyDescent="0.45">
      <c r="A63" s="11" t="s">
        <v>77</v>
      </c>
    </row>
    <row r="64" spans="1:8" x14ac:dyDescent="0.45">
      <c r="B64" s="6" t="s">
        <v>80</v>
      </c>
      <c r="D64" s="6" t="s">
        <v>79</v>
      </c>
    </row>
    <row r="65" spans="1:4" ht="18.600000000000001" thickBot="1" x14ac:dyDescent="0.5">
      <c r="B65" s="22">
        <f>B32</f>
        <v>0</v>
      </c>
      <c r="C65" s="6" t="s">
        <v>74</v>
      </c>
      <c r="D65" s="22">
        <f>B60</f>
        <v>0</v>
      </c>
    </row>
    <row r="66" spans="1:4" ht="33" thickBot="1" x14ac:dyDescent="0.5">
      <c r="A66" s="23" t="s">
        <v>65</v>
      </c>
      <c r="B66" s="31">
        <f>B65+D65</f>
        <v>0</v>
      </c>
      <c r="C66" s="32"/>
      <c r="D66" s="33"/>
    </row>
  </sheetData>
  <mergeCells count="12">
    <mergeCell ref="B66:D66"/>
    <mergeCell ref="B32:D32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B60:D60"/>
  </mergeCells>
  <phoneticPr fontId="2"/>
  <dataValidations count="2">
    <dataValidation type="list" allowBlank="1" showInputMessage="1" showErrorMessage="1" sqref="C7:C9 C15:C25" xr:uid="{00000000-0002-0000-0000-000000000000}">
      <formula1>$M$8:$M$9</formula1>
    </dataValidation>
    <dataValidation type="list" allowBlank="1" showInputMessage="1" showErrorMessage="1" sqref="B15:B25" xr:uid="{00000000-0002-0000-0000-000001000000}">
      <formula1>$M$15:$M$17</formula1>
    </dataValidation>
  </dataValidations>
  <pageMargins left="0.7" right="0.7" top="0.75" bottom="0.75" header="0.3" footer="0.3"/>
  <pageSetup paperSize="9"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zoomScale="70" zoomScaleNormal="70" workbookViewId="0">
      <selection activeCell="C10" sqref="C10"/>
    </sheetView>
  </sheetViews>
  <sheetFormatPr defaultRowHeight="18" x14ac:dyDescent="0.45"/>
  <cols>
    <col min="1" max="1" width="15.59765625" customWidth="1"/>
    <col min="2" max="2" width="32.69921875" customWidth="1"/>
    <col min="3" max="3" width="9.3984375" customWidth="1"/>
    <col min="4" max="4" width="8.3984375" customWidth="1"/>
    <col min="5" max="5" width="23.19921875" customWidth="1"/>
    <col min="6" max="6" width="15.19921875" customWidth="1"/>
    <col min="7" max="7" width="13" customWidth="1"/>
    <col min="8" max="8" width="22.09765625" bestFit="1" customWidth="1"/>
  </cols>
  <sheetData>
    <row r="1" spans="1:8" ht="23.4" customHeight="1" x14ac:dyDescent="0.45">
      <c r="H1" s="12"/>
    </row>
    <row r="2" spans="1:8" ht="26.4" x14ac:dyDescent="0.45">
      <c r="A2" s="39" t="s">
        <v>11</v>
      </c>
      <c r="B2" s="39"/>
      <c r="C2" s="39"/>
      <c r="D2" s="39"/>
      <c r="E2" s="39"/>
      <c r="F2" s="39"/>
      <c r="G2" s="39"/>
      <c r="H2" s="39"/>
    </row>
    <row r="4" spans="1:8" ht="26.4" x14ac:dyDescent="0.45">
      <c r="A4" s="1" t="s">
        <v>11</v>
      </c>
      <c r="B4" s="2"/>
      <c r="C4" s="13"/>
      <c r="D4" s="13"/>
      <c r="E4" s="1"/>
      <c r="F4" s="1"/>
      <c r="G4" s="1"/>
    </row>
    <row r="5" spans="1:8" ht="19.8" x14ac:dyDescent="0.45">
      <c r="A5" s="1"/>
      <c r="B5" s="1"/>
      <c r="C5" s="1"/>
      <c r="D5" s="1"/>
      <c r="E5" s="1"/>
      <c r="F5" s="1"/>
      <c r="G5" s="1"/>
    </row>
    <row r="6" spans="1:8" ht="19.8" x14ac:dyDescent="0.45">
      <c r="A6" s="1" t="s">
        <v>12</v>
      </c>
      <c r="B6" s="1"/>
      <c r="C6" s="1"/>
      <c r="D6" s="1"/>
      <c r="E6" s="1"/>
      <c r="F6" s="1"/>
      <c r="G6" s="1"/>
    </row>
    <row r="7" spans="1:8" ht="34.5" customHeight="1" x14ac:dyDescent="0.45">
      <c r="A7" s="40" t="s">
        <v>13</v>
      </c>
      <c r="B7" s="40"/>
      <c r="C7" s="14" t="s">
        <v>14</v>
      </c>
      <c r="D7" s="14" t="s">
        <v>15</v>
      </c>
      <c r="E7" s="15" t="s">
        <v>16</v>
      </c>
      <c r="F7" s="15" t="s">
        <v>17</v>
      </c>
      <c r="G7" s="14" t="s">
        <v>18</v>
      </c>
      <c r="H7" s="14" t="s">
        <v>19</v>
      </c>
    </row>
    <row r="8" spans="1:8" ht="34.5" customHeight="1" x14ac:dyDescent="0.45">
      <c r="A8" s="40" t="s">
        <v>20</v>
      </c>
      <c r="B8" s="40" t="s">
        <v>21</v>
      </c>
      <c r="C8" s="14" t="s">
        <v>22</v>
      </c>
      <c r="D8" s="41">
        <v>1</v>
      </c>
      <c r="E8" s="44" t="s">
        <v>23</v>
      </c>
      <c r="F8" s="16">
        <v>5000</v>
      </c>
      <c r="G8" s="41" t="s">
        <v>24</v>
      </c>
      <c r="H8" s="41" t="s">
        <v>25</v>
      </c>
    </row>
    <row r="9" spans="1:8" ht="34.5" customHeight="1" x14ac:dyDescent="0.45">
      <c r="A9" s="40"/>
      <c r="B9" s="40"/>
      <c r="C9" s="14" t="s">
        <v>26</v>
      </c>
      <c r="D9" s="42"/>
      <c r="E9" s="45"/>
      <c r="F9" s="16">
        <v>10000</v>
      </c>
      <c r="G9" s="42"/>
      <c r="H9" s="42"/>
    </row>
    <row r="10" spans="1:8" ht="34.5" customHeight="1" x14ac:dyDescent="0.45">
      <c r="A10" s="40"/>
      <c r="B10" s="40"/>
      <c r="C10" s="14" t="s">
        <v>27</v>
      </c>
      <c r="D10" s="43"/>
      <c r="E10" s="46"/>
      <c r="F10" s="16">
        <v>15000</v>
      </c>
      <c r="G10" s="43"/>
      <c r="H10" s="42"/>
    </row>
    <row r="11" spans="1:8" ht="34.5" customHeight="1" x14ac:dyDescent="0.45">
      <c r="A11" s="40"/>
      <c r="B11" s="47" t="s">
        <v>28</v>
      </c>
      <c r="C11" s="14" t="s">
        <v>22</v>
      </c>
      <c r="D11" s="41">
        <v>1</v>
      </c>
      <c r="E11" s="41" t="s">
        <v>29</v>
      </c>
      <c r="F11" s="16">
        <v>5000</v>
      </c>
      <c r="G11" s="41" t="s">
        <v>24</v>
      </c>
      <c r="H11" s="42"/>
    </row>
    <row r="12" spans="1:8" ht="34.5" customHeight="1" x14ac:dyDescent="0.45">
      <c r="A12" s="40"/>
      <c r="B12" s="47"/>
      <c r="C12" s="14" t="s">
        <v>26</v>
      </c>
      <c r="D12" s="42"/>
      <c r="E12" s="42"/>
      <c r="F12" s="16">
        <v>10000</v>
      </c>
      <c r="G12" s="42"/>
      <c r="H12" s="42"/>
    </row>
    <row r="13" spans="1:8" ht="34.5" customHeight="1" x14ac:dyDescent="0.45">
      <c r="A13" s="40"/>
      <c r="B13" s="47"/>
      <c r="C13" s="14" t="s">
        <v>27</v>
      </c>
      <c r="D13" s="43"/>
      <c r="E13" s="43"/>
      <c r="F13" s="16">
        <v>15000</v>
      </c>
      <c r="G13" s="43"/>
      <c r="H13" s="43"/>
    </row>
    <row r="14" spans="1:8" ht="70.2" customHeight="1" x14ac:dyDescent="0.45">
      <c r="A14" s="40"/>
      <c r="B14" s="47" t="s">
        <v>30</v>
      </c>
      <c r="C14" s="14" t="s">
        <v>22</v>
      </c>
      <c r="D14" s="41" t="s">
        <v>31</v>
      </c>
      <c r="E14" s="50" t="s">
        <v>32</v>
      </c>
      <c r="F14" s="16">
        <v>3000</v>
      </c>
      <c r="G14" s="41" t="s">
        <v>24</v>
      </c>
      <c r="H14" s="41" t="s">
        <v>25</v>
      </c>
    </row>
    <row r="15" spans="1:8" ht="70.2" customHeight="1" x14ac:dyDescent="0.45">
      <c r="A15" s="40"/>
      <c r="B15" s="40"/>
      <c r="C15" s="14" t="s">
        <v>26</v>
      </c>
      <c r="D15" s="42"/>
      <c r="E15" s="51"/>
      <c r="F15" s="16">
        <v>6000</v>
      </c>
      <c r="G15" s="42"/>
      <c r="H15" s="42"/>
    </row>
    <row r="16" spans="1:8" ht="70.2" customHeight="1" x14ac:dyDescent="0.45">
      <c r="A16" s="40"/>
      <c r="B16" s="40"/>
      <c r="C16" s="14" t="s">
        <v>27</v>
      </c>
      <c r="D16" s="43"/>
      <c r="E16" s="52"/>
      <c r="F16" s="16">
        <v>10000</v>
      </c>
      <c r="G16" s="43"/>
      <c r="H16" s="43"/>
    </row>
    <row r="17" spans="1:8" ht="34.5" customHeight="1" x14ac:dyDescent="0.45">
      <c r="A17" s="47" t="s">
        <v>33</v>
      </c>
      <c r="B17" s="47"/>
      <c r="C17" s="14" t="s">
        <v>34</v>
      </c>
      <c r="D17" s="14" t="s">
        <v>35</v>
      </c>
      <c r="E17" s="14" t="s">
        <v>36</v>
      </c>
      <c r="F17" s="16">
        <v>1000</v>
      </c>
      <c r="G17" s="14" t="s">
        <v>24</v>
      </c>
      <c r="H17" s="14"/>
    </row>
    <row r="18" spans="1:8" ht="34.5" customHeight="1" x14ac:dyDescent="0.45">
      <c r="A18" s="47" t="s">
        <v>37</v>
      </c>
      <c r="B18" s="47"/>
      <c r="C18" s="14" t="s">
        <v>34</v>
      </c>
      <c r="D18" s="14" t="s">
        <v>38</v>
      </c>
      <c r="E18" s="14" t="s">
        <v>39</v>
      </c>
      <c r="F18" s="16">
        <v>1000</v>
      </c>
      <c r="G18" s="14" t="s">
        <v>24</v>
      </c>
      <c r="H18" s="14"/>
    </row>
    <row r="19" spans="1:8" ht="19.8" x14ac:dyDescent="0.45">
      <c r="A19" s="48" t="s">
        <v>40</v>
      </c>
      <c r="B19" s="49"/>
    </row>
    <row r="20" spans="1:8" ht="19.8" x14ac:dyDescent="0.45">
      <c r="A20" s="17" t="s">
        <v>41</v>
      </c>
      <c r="B20" s="17"/>
    </row>
    <row r="21" spans="1:8" ht="19.8" x14ac:dyDescent="0.45">
      <c r="A21" s="18" t="s">
        <v>42</v>
      </c>
      <c r="B21" s="17"/>
    </row>
    <row r="22" spans="1:8" x14ac:dyDescent="0.45">
      <c r="A22" s="18" t="s">
        <v>43</v>
      </c>
    </row>
  </sheetData>
  <mergeCells count="20">
    <mergeCell ref="A17:B17"/>
    <mergeCell ref="A18:B18"/>
    <mergeCell ref="A19:B19"/>
    <mergeCell ref="E11:E13"/>
    <mergeCell ref="G11:G13"/>
    <mergeCell ref="B14:B16"/>
    <mergeCell ref="D14:D16"/>
    <mergeCell ref="E14:E16"/>
    <mergeCell ref="G14:G16"/>
    <mergeCell ref="A2:H2"/>
    <mergeCell ref="A7:B7"/>
    <mergeCell ref="A8:A16"/>
    <mergeCell ref="B8:B10"/>
    <mergeCell ref="D8:D10"/>
    <mergeCell ref="E8:E10"/>
    <mergeCell ref="G8:G10"/>
    <mergeCell ref="H8:H13"/>
    <mergeCell ref="B11:B13"/>
    <mergeCell ref="D11:D13"/>
    <mergeCell ref="H14:H16"/>
  </mergeCells>
  <phoneticPr fontId="2"/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新旧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所沢市</dc:creator>
  <cp:lastModifiedBy>所沢市</cp:lastModifiedBy>
  <cp:lastPrinted>2025-03-07T04:52:29Z</cp:lastPrinted>
  <dcterms:created xsi:type="dcterms:W3CDTF">2025-03-06T03:49:54Z</dcterms:created>
  <dcterms:modified xsi:type="dcterms:W3CDTF">2025-03-13T05:41:22Z</dcterms:modified>
</cp:coreProperties>
</file>